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■サービス担当\☆ウェブサイト用（障害者支援課HP掲載）\02_移動支援、日中一時支援（地域生活支援サービス）(202105~)\20211001_移動支援、日中一時支援(HP)\"/>
    </mc:Choice>
  </mc:AlternateContent>
  <bookViews>
    <workbookView xWindow="0" yWindow="0" windowWidth="20490" windowHeight="8295" activeTab="1"/>
  </bookViews>
  <sheets>
    <sheet name="契約者一覧(入力)" sheetId="3" r:id="rId1"/>
    <sheet name="明細書(出力用)灰色部分 入力" sheetId="1" r:id="rId2"/>
    <sheet name="単価表" sheetId="5" r:id="rId3"/>
    <sheet name="単価表（原本）" sheetId="6" r:id="rId4"/>
  </sheets>
  <definedNames>
    <definedName name="_xlnm.Print_Area" localSheetId="2">単価表!$A$1:$N$202</definedName>
    <definedName name="_xlnm.Print_Area" localSheetId="3">'単価表（原本）'!$A$1:$J$43</definedName>
    <definedName name="_xlnm.Print_Area" localSheetId="1">'明細書(出力用)灰色部分 入力'!$A$1:$AD$55</definedName>
  </definedNames>
  <calcPr calcId="162913"/>
</workbook>
</file>

<file path=xl/calcChain.xml><?xml version="1.0" encoding="utf-8"?>
<calcChain xmlns="http://schemas.openxmlformats.org/spreadsheetml/2006/main">
  <c r="G190" i="5" l="1"/>
  <c r="G167" i="5"/>
  <c r="G168" i="5"/>
  <c r="G169" i="5"/>
  <c r="G170" i="5"/>
  <c r="G171" i="5"/>
  <c r="G172" i="5"/>
  <c r="G173" i="5"/>
  <c r="G174" i="5"/>
  <c r="G175" i="5"/>
  <c r="G176" i="5"/>
  <c r="G177" i="5"/>
  <c r="G178" i="5"/>
  <c r="G179" i="5"/>
  <c r="G180" i="5"/>
  <c r="G181" i="5"/>
  <c r="G182" i="5"/>
  <c r="G183" i="5"/>
  <c r="G184" i="5"/>
  <c r="G185" i="5"/>
  <c r="G186" i="5"/>
  <c r="G187" i="5"/>
  <c r="G188" i="5"/>
  <c r="G189" i="5"/>
  <c r="G166" i="5"/>
  <c r="G165" i="5"/>
  <c r="G164" i="5"/>
  <c r="G163" i="5"/>
  <c r="G140" i="5"/>
  <c r="G141" i="5"/>
  <c r="G142" i="5"/>
  <c r="G143" i="5"/>
  <c r="G144" i="5"/>
  <c r="G145" i="5"/>
  <c r="G146" i="5"/>
  <c r="G147" i="5"/>
  <c r="G148" i="5"/>
  <c r="G149" i="5"/>
  <c r="G150" i="5"/>
  <c r="G151" i="5"/>
  <c r="G152" i="5"/>
  <c r="G153" i="5"/>
  <c r="G154" i="5"/>
  <c r="G155" i="5"/>
  <c r="G156" i="5"/>
  <c r="G157" i="5"/>
  <c r="G158" i="5"/>
  <c r="G159" i="5"/>
  <c r="G160" i="5"/>
  <c r="G161" i="5"/>
  <c r="G162" i="5"/>
  <c r="G139" i="5"/>
  <c r="G138" i="5"/>
  <c r="G137" i="5"/>
  <c r="G136" i="5"/>
  <c r="G113" i="5"/>
  <c r="G114" i="5"/>
  <c r="G115" i="5"/>
  <c r="G116" i="5"/>
  <c r="G117" i="5"/>
  <c r="G118" i="5"/>
  <c r="G119" i="5"/>
  <c r="G120" i="5"/>
  <c r="G121" i="5"/>
  <c r="G122" i="5"/>
  <c r="G123" i="5"/>
  <c r="G124" i="5"/>
  <c r="G125" i="5"/>
  <c r="G126" i="5"/>
  <c r="G127" i="5"/>
  <c r="G128" i="5"/>
  <c r="G129" i="5"/>
  <c r="G130" i="5"/>
  <c r="G131" i="5"/>
  <c r="G132" i="5"/>
  <c r="G133" i="5"/>
  <c r="G134" i="5"/>
  <c r="G135" i="5"/>
  <c r="G112" i="5"/>
  <c r="G111" i="5"/>
  <c r="G110" i="5"/>
  <c r="G109" i="5"/>
  <c r="G86" i="5"/>
  <c r="G87" i="5"/>
  <c r="G88" i="5"/>
  <c r="G89" i="5"/>
  <c r="G90" i="5"/>
  <c r="G91" i="5"/>
  <c r="G92" i="5"/>
  <c r="G93" i="5"/>
  <c r="G94" i="5"/>
  <c r="G95" i="5"/>
  <c r="G96" i="5"/>
  <c r="G97" i="5"/>
  <c r="G98" i="5"/>
  <c r="G99" i="5"/>
  <c r="G100" i="5"/>
  <c r="G101" i="5"/>
  <c r="G102" i="5"/>
  <c r="G103" i="5"/>
  <c r="G104" i="5"/>
  <c r="G105" i="5"/>
  <c r="G106" i="5"/>
  <c r="G107" i="5"/>
  <c r="G108" i="5"/>
  <c r="G85" i="5"/>
  <c r="G84" i="5"/>
  <c r="G83" i="5"/>
  <c r="G82" i="5"/>
  <c r="G59" i="5"/>
  <c r="G60" i="5"/>
  <c r="G61" i="5"/>
  <c r="G62" i="5"/>
  <c r="G63" i="5"/>
  <c r="G64" i="5"/>
  <c r="G65" i="5"/>
  <c r="G66" i="5"/>
  <c r="G67" i="5"/>
  <c r="G68" i="5"/>
  <c r="G69" i="5"/>
  <c r="G70" i="5"/>
  <c r="G71" i="5"/>
  <c r="G72" i="5"/>
  <c r="G73" i="5"/>
  <c r="G74" i="5"/>
  <c r="G75" i="5"/>
  <c r="G76" i="5"/>
  <c r="G77" i="5"/>
  <c r="G78" i="5"/>
  <c r="G79" i="5"/>
  <c r="G80" i="5"/>
  <c r="G81" i="5"/>
  <c r="G58" i="5"/>
  <c r="G57" i="5"/>
  <c r="G56" i="5"/>
  <c r="G55" i="5"/>
  <c r="G32" i="5"/>
  <c r="G33" i="5"/>
  <c r="G34" i="5"/>
  <c r="G35" i="5"/>
  <c r="G36" i="5"/>
  <c r="G37" i="5"/>
  <c r="G38" i="5"/>
  <c r="G39" i="5"/>
  <c r="G40" i="5"/>
  <c r="G41" i="5"/>
  <c r="G42" i="5"/>
  <c r="G43" i="5"/>
  <c r="G44" i="5"/>
  <c r="G45" i="5"/>
  <c r="G46" i="5"/>
  <c r="G47" i="5"/>
  <c r="G48" i="5"/>
  <c r="G49" i="5"/>
  <c r="G50" i="5"/>
  <c r="G51" i="5"/>
  <c r="G52" i="5"/>
  <c r="G53" i="5"/>
  <c r="G54" i="5"/>
  <c r="G31" i="5"/>
  <c r="G30" i="5"/>
  <c r="G29" i="5"/>
  <c r="G28" i="5"/>
  <c r="G21" i="5"/>
  <c r="G22" i="5"/>
  <c r="G23" i="5"/>
  <c r="G24" i="5"/>
  <c r="G25" i="5"/>
  <c r="G26" i="5"/>
  <c r="G27" i="5"/>
  <c r="G20" i="5"/>
  <c r="G19" i="5"/>
  <c r="G5" i="5"/>
  <c r="G6" i="5"/>
  <c r="G7" i="5"/>
  <c r="G8" i="5"/>
  <c r="G9" i="5"/>
  <c r="G10" i="5"/>
  <c r="G11" i="5"/>
  <c r="G12" i="5"/>
  <c r="G13" i="5"/>
  <c r="G14" i="5"/>
  <c r="G15" i="5"/>
  <c r="G16" i="5"/>
  <c r="G17" i="5"/>
  <c r="G18" i="5"/>
  <c r="G4" i="5"/>
  <c r="G3" i="5"/>
  <c r="G2" i="5"/>
  <c r="H164" i="5"/>
  <c r="H137" i="5"/>
  <c r="H110" i="5"/>
  <c r="H83" i="5"/>
  <c r="H56" i="5"/>
  <c r="H29" i="5"/>
  <c r="F30" i="5"/>
  <c r="H2" i="5"/>
  <c r="H3" i="5"/>
  <c r="A2" i="5"/>
  <c r="C27" i="1" l="1"/>
  <c r="C28" i="1" s="1"/>
  <c r="C55" i="1"/>
  <c r="C12" i="1"/>
  <c r="L34" i="1" l="1"/>
  <c r="V34" i="1"/>
  <c r="V33" i="1"/>
  <c r="V32" i="1"/>
  <c r="V30" i="1"/>
  <c r="T30" i="1"/>
  <c r="Y54" i="1"/>
  <c r="K54" i="1"/>
  <c r="G54" i="1"/>
  <c r="C54" i="1"/>
  <c r="Y53" i="1"/>
  <c r="K53" i="1"/>
  <c r="G53" i="1"/>
  <c r="C53" i="1"/>
  <c r="Y52" i="1"/>
  <c r="K52" i="1"/>
  <c r="S52" i="1" s="1"/>
  <c r="R52" i="1" s="1"/>
  <c r="G52" i="1"/>
  <c r="C52" i="1"/>
  <c r="Y51" i="1"/>
  <c r="K51" i="1"/>
  <c r="W51" i="1" s="1"/>
  <c r="V51" i="1" s="1"/>
  <c r="G51" i="1"/>
  <c r="C51" i="1"/>
  <c r="Y50" i="1"/>
  <c r="K50" i="1"/>
  <c r="G50" i="1"/>
  <c r="C50" i="1"/>
  <c r="Y49" i="1"/>
  <c r="K49" i="1"/>
  <c r="S49" i="1" s="1"/>
  <c r="R49" i="1" s="1"/>
  <c r="G49" i="1"/>
  <c r="C49" i="1"/>
  <c r="Y48" i="1"/>
  <c r="K48" i="1"/>
  <c r="W48" i="1" s="1"/>
  <c r="T48" i="1" s="1"/>
  <c r="G48" i="1"/>
  <c r="C48" i="1"/>
  <c r="Y47" i="1"/>
  <c r="K47" i="1"/>
  <c r="S47" i="1" s="1"/>
  <c r="G47" i="1"/>
  <c r="C47" i="1"/>
  <c r="Y46" i="1"/>
  <c r="K46" i="1"/>
  <c r="G46" i="1"/>
  <c r="C46" i="1"/>
  <c r="Y45" i="1"/>
  <c r="K45" i="1"/>
  <c r="S45" i="1" s="1"/>
  <c r="R45" i="1" s="1"/>
  <c r="G45" i="1"/>
  <c r="C45" i="1"/>
  <c r="Y44" i="1"/>
  <c r="K44" i="1"/>
  <c r="W44" i="1" s="1"/>
  <c r="V44" i="1" s="1"/>
  <c r="G44" i="1"/>
  <c r="C44" i="1"/>
  <c r="Y43" i="1"/>
  <c r="K43" i="1"/>
  <c r="G43" i="1"/>
  <c r="C43" i="1"/>
  <c r="Y42" i="1"/>
  <c r="K42" i="1"/>
  <c r="G42" i="1"/>
  <c r="C42" i="1"/>
  <c r="Y41" i="1"/>
  <c r="K41" i="1"/>
  <c r="S41" i="1" s="1"/>
  <c r="R41" i="1" s="1"/>
  <c r="G41" i="1"/>
  <c r="C41" i="1"/>
  <c r="Y40" i="1"/>
  <c r="K40" i="1"/>
  <c r="W40" i="1" s="1"/>
  <c r="V40" i="1" s="1"/>
  <c r="G40" i="1"/>
  <c r="C40" i="1"/>
  <c r="Y26" i="1"/>
  <c r="Y25" i="1"/>
  <c r="Y24" i="1"/>
  <c r="Y23" i="1"/>
  <c r="Y22" i="1"/>
  <c r="Y21" i="1"/>
  <c r="Y20" i="1"/>
  <c r="Y19" i="1"/>
  <c r="Y18" i="1"/>
  <c r="Y17" i="1"/>
  <c r="Y16" i="1"/>
  <c r="Y15" i="1"/>
  <c r="Y14" i="1"/>
  <c r="Y13" i="1"/>
  <c r="Y12" i="1"/>
  <c r="H165" i="5"/>
  <c r="H166" i="5"/>
  <c r="H167" i="5"/>
  <c r="H168" i="5"/>
  <c r="H169" i="5"/>
  <c r="H170" i="5"/>
  <c r="H171" i="5"/>
  <c r="H172" i="5"/>
  <c r="H173" i="5"/>
  <c r="H174" i="5"/>
  <c r="H175" i="5"/>
  <c r="H176" i="5"/>
  <c r="H177" i="5"/>
  <c r="H178" i="5"/>
  <c r="H179" i="5"/>
  <c r="H180" i="5"/>
  <c r="H181" i="5"/>
  <c r="H182" i="5"/>
  <c r="H183" i="5"/>
  <c r="H184" i="5"/>
  <c r="H185" i="5"/>
  <c r="H186" i="5"/>
  <c r="H187" i="5"/>
  <c r="H188" i="5"/>
  <c r="H189" i="5"/>
  <c r="H190" i="5"/>
  <c r="H138" i="5"/>
  <c r="H139" i="5"/>
  <c r="H140" i="5"/>
  <c r="H141" i="5"/>
  <c r="H142" i="5"/>
  <c r="H143" i="5"/>
  <c r="H144" i="5"/>
  <c r="H145" i="5"/>
  <c r="H146" i="5"/>
  <c r="H147" i="5"/>
  <c r="H148" i="5"/>
  <c r="H149" i="5"/>
  <c r="H150" i="5"/>
  <c r="H151" i="5"/>
  <c r="H152" i="5"/>
  <c r="H153" i="5"/>
  <c r="H154" i="5"/>
  <c r="H155" i="5"/>
  <c r="H156" i="5"/>
  <c r="H157" i="5"/>
  <c r="H158" i="5"/>
  <c r="H159" i="5"/>
  <c r="H160" i="5"/>
  <c r="H161" i="5"/>
  <c r="H162" i="5"/>
  <c r="H163" i="5"/>
  <c r="H111" i="5"/>
  <c r="H112" i="5"/>
  <c r="H113" i="5"/>
  <c r="H114" i="5"/>
  <c r="H115" i="5"/>
  <c r="H116" i="5"/>
  <c r="H117" i="5"/>
  <c r="H118" i="5"/>
  <c r="H119" i="5"/>
  <c r="H120" i="5"/>
  <c r="H121" i="5"/>
  <c r="H122" i="5"/>
  <c r="H123" i="5"/>
  <c r="H124" i="5"/>
  <c r="H125" i="5"/>
  <c r="H126" i="5"/>
  <c r="H127" i="5"/>
  <c r="H128" i="5"/>
  <c r="H129" i="5"/>
  <c r="H130" i="5"/>
  <c r="H131" i="5"/>
  <c r="H132" i="5"/>
  <c r="H133" i="5"/>
  <c r="H134" i="5"/>
  <c r="H135" i="5"/>
  <c r="H136" i="5"/>
  <c r="H84" i="5"/>
  <c r="H85" i="5"/>
  <c r="H86" i="5"/>
  <c r="H87" i="5"/>
  <c r="H88" i="5"/>
  <c r="H89" i="5"/>
  <c r="H90" i="5"/>
  <c r="H91" i="5"/>
  <c r="H92" i="5"/>
  <c r="H93" i="5"/>
  <c r="H94" i="5"/>
  <c r="H95" i="5"/>
  <c r="H96" i="5"/>
  <c r="H97" i="5"/>
  <c r="H98" i="5"/>
  <c r="H99" i="5"/>
  <c r="H100" i="5"/>
  <c r="H101" i="5"/>
  <c r="H102" i="5"/>
  <c r="H103" i="5"/>
  <c r="H104" i="5"/>
  <c r="H105" i="5"/>
  <c r="H106" i="5"/>
  <c r="H107" i="5"/>
  <c r="H108" i="5"/>
  <c r="H109" i="5"/>
  <c r="H57" i="5"/>
  <c r="H58" i="5"/>
  <c r="H59" i="5"/>
  <c r="H60" i="5"/>
  <c r="H61" i="5"/>
  <c r="H62" i="5"/>
  <c r="H63" i="5"/>
  <c r="H64" i="5"/>
  <c r="H65" i="5"/>
  <c r="H66" i="5"/>
  <c r="H67" i="5"/>
  <c r="H68" i="5"/>
  <c r="H69" i="5"/>
  <c r="H70" i="5"/>
  <c r="H71" i="5"/>
  <c r="H72" i="5"/>
  <c r="H73" i="5"/>
  <c r="H74" i="5"/>
  <c r="H75" i="5"/>
  <c r="H76" i="5"/>
  <c r="H77" i="5"/>
  <c r="H78" i="5"/>
  <c r="H79" i="5"/>
  <c r="H80" i="5"/>
  <c r="H81" i="5"/>
  <c r="H82" i="5"/>
  <c r="H30" i="5"/>
  <c r="H31" i="5"/>
  <c r="H32" i="5"/>
  <c r="H33" i="5"/>
  <c r="H34" i="5"/>
  <c r="H35" i="5"/>
  <c r="H36" i="5"/>
  <c r="H37" i="5"/>
  <c r="H38" i="5"/>
  <c r="H39" i="5"/>
  <c r="H40" i="5"/>
  <c r="H41" i="5"/>
  <c r="H42" i="5"/>
  <c r="H43" i="5"/>
  <c r="H44" i="5"/>
  <c r="H45" i="5"/>
  <c r="H46" i="5"/>
  <c r="H47" i="5"/>
  <c r="H48" i="5"/>
  <c r="H49" i="5"/>
  <c r="H50" i="5"/>
  <c r="H51" i="5"/>
  <c r="H52" i="5"/>
  <c r="H53" i="5"/>
  <c r="H54" i="5"/>
  <c r="H55" i="5"/>
  <c r="H4" i="5"/>
  <c r="H5" i="5"/>
  <c r="H6" i="5"/>
  <c r="H7" i="5"/>
  <c r="H8" i="5"/>
  <c r="H9" i="5"/>
  <c r="H10" i="5"/>
  <c r="H11" i="5"/>
  <c r="H12" i="5"/>
  <c r="H13" i="5"/>
  <c r="H14" i="5"/>
  <c r="H15" i="5"/>
  <c r="H16" i="5"/>
  <c r="H17" i="5"/>
  <c r="H18" i="5"/>
  <c r="H19" i="5"/>
  <c r="H20" i="5"/>
  <c r="H21" i="5"/>
  <c r="H22" i="5"/>
  <c r="H23" i="5"/>
  <c r="H24" i="5"/>
  <c r="H25" i="5"/>
  <c r="H26" i="5"/>
  <c r="H27" i="5"/>
  <c r="H28" i="5"/>
  <c r="A56" i="5"/>
  <c r="A110" i="5"/>
  <c r="A164" i="5"/>
  <c r="A180" i="5"/>
  <c r="F165" i="5"/>
  <c r="A165" i="5" s="1"/>
  <c r="F166" i="5"/>
  <c r="F167" i="5"/>
  <c r="F168" i="5"/>
  <c r="A168" i="5" s="1"/>
  <c r="F169" i="5"/>
  <c r="A169" i="5" s="1"/>
  <c r="F170" i="5"/>
  <c r="F171" i="5"/>
  <c r="F172" i="5"/>
  <c r="F173" i="5"/>
  <c r="A173" i="5" s="1"/>
  <c r="F174" i="5"/>
  <c r="F175" i="5"/>
  <c r="F176" i="5"/>
  <c r="A176" i="5" s="1"/>
  <c r="F177" i="5"/>
  <c r="A177" i="5" s="1"/>
  <c r="F178" i="5"/>
  <c r="F179" i="5"/>
  <c r="F180" i="5"/>
  <c r="F181" i="5"/>
  <c r="A181" i="5" s="1"/>
  <c r="F182" i="5"/>
  <c r="F183" i="5"/>
  <c r="F184" i="5"/>
  <c r="A184" i="5" s="1"/>
  <c r="F185" i="5"/>
  <c r="A185" i="5" s="1"/>
  <c r="F186" i="5"/>
  <c r="F187" i="5"/>
  <c r="F188" i="5"/>
  <c r="F189" i="5"/>
  <c r="A189" i="5" s="1"/>
  <c r="F190" i="5"/>
  <c r="F138" i="5"/>
  <c r="F139" i="5"/>
  <c r="F140" i="5"/>
  <c r="A140" i="5" s="1"/>
  <c r="F141" i="5"/>
  <c r="F142" i="5"/>
  <c r="F143" i="5"/>
  <c r="A143" i="5" s="1"/>
  <c r="F144" i="5"/>
  <c r="F145" i="5"/>
  <c r="F146" i="5"/>
  <c r="F147" i="5"/>
  <c r="F148" i="5"/>
  <c r="A148" i="5" s="1"/>
  <c r="F149" i="5"/>
  <c r="F150" i="5"/>
  <c r="F151" i="5"/>
  <c r="F152" i="5"/>
  <c r="A152" i="5" s="1"/>
  <c r="F153" i="5"/>
  <c r="F154" i="5"/>
  <c r="F155" i="5"/>
  <c r="F156" i="5"/>
  <c r="A156" i="5" s="1"/>
  <c r="F157" i="5"/>
  <c r="F158" i="5"/>
  <c r="F159" i="5"/>
  <c r="F160" i="5"/>
  <c r="A160" i="5" s="1"/>
  <c r="F161" i="5"/>
  <c r="F162" i="5"/>
  <c r="F163" i="5"/>
  <c r="F111" i="5"/>
  <c r="A111" i="5" s="1"/>
  <c r="F112" i="5"/>
  <c r="F113" i="5"/>
  <c r="F114" i="5"/>
  <c r="A114" i="5" s="1"/>
  <c r="F115" i="5"/>
  <c r="A115" i="5" s="1"/>
  <c r="F116" i="5"/>
  <c r="F117" i="5"/>
  <c r="F118" i="5"/>
  <c r="F119" i="5"/>
  <c r="A119" i="5" s="1"/>
  <c r="F120" i="5"/>
  <c r="F121" i="5"/>
  <c r="F122" i="5"/>
  <c r="F123" i="5"/>
  <c r="A123" i="5" s="1"/>
  <c r="F124" i="5"/>
  <c r="F125" i="5"/>
  <c r="F126" i="5"/>
  <c r="F127" i="5"/>
  <c r="A127" i="5" s="1"/>
  <c r="F128" i="5"/>
  <c r="F129" i="5"/>
  <c r="F130" i="5"/>
  <c r="F131" i="5"/>
  <c r="A131" i="5" s="1"/>
  <c r="F132" i="5"/>
  <c r="F133" i="5"/>
  <c r="F134" i="5"/>
  <c r="F135" i="5"/>
  <c r="A135" i="5" s="1"/>
  <c r="F136" i="5"/>
  <c r="F84" i="5"/>
  <c r="F85" i="5"/>
  <c r="F86" i="5"/>
  <c r="A86" i="5" s="1"/>
  <c r="F87" i="5"/>
  <c r="F88" i="5"/>
  <c r="F89" i="5"/>
  <c r="A89" i="5" s="1"/>
  <c r="F90" i="5"/>
  <c r="F91" i="5"/>
  <c r="F92" i="5"/>
  <c r="F93" i="5"/>
  <c r="F94" i="5"/>
  <c r="A94" i="5" s="1"/>
  <c r="F95" i="5"/>
  <c r="F96" i="5"/>
  <c r="F97" i="5"/>
  <c r="F98" i="5"/>
  <c r="A98" i="5" s="1"/>
  <c r="F99" i="5"/>
  <c r="F100" i="5"/>
  <c r="F101" i="5"/>
  <c r="F102" i="5"/>
  <c r="A102" i="5" s="1"/>
  <c r="F103" i="5"/>
  <c r="F104" i="5"/>
  <c r="F105" i="5"/>
  <c r="F106" i="5"/>
  <c r="A106" i="5" s="1"/>
  <c r="F107" i="5"/>
  <c r="F108" i="5"/>
  <c r="F109" i="5"/>
  <c r="F57" i="5"/>
  <c r="A57" i="5" s="1"/>
  <c r="F58" i="5"/>
  <c r="F59" i="5"/>
  <c r="F60" i="5"/>
  <c r="A60" i="5" s="1"/>
  <c r="F61" i="5"/>
  <c r="A61" i="5" s="1"/>
  <c r="F62" i="5"/>
  <c r="F63" i="5"/>
  <c r="F64" i="5"/>
  <c r="F65" i="5"/>
  <c r="A65" i="5" s="1"/>
  <c r="F66" i="5"/>
  <c r="F67" i="5"/>
  <c r="F68" i="5"/>
  <c r="F69" i="5"/>
  <c r="A69" i="5" s="1"/>
  <c r="F70" i="5"/>
  <c r="F71" i="5"/>
  <c r="F72" i="5"/>
  <c r="F73" i="5"/>
  <c r="A73" i="5" s="1"/>
  <c r="F74" i="5"/>
  <c r="F75" i="5"/>
  <c r="F76" i="5"/>
  <c r="F77" i="5"/>
  <c r="A77" i="5" s="1"/>
  <c r="F78" i="5"/>
  <c r="F79" i="5"/>
  <c r="F80" i="5"/>
  <c r="F81" i="5"/>
  <c r="A81" i="5" s="1"/>
  <c r="F82" i="5"/>
  <c r="F31" i="5"/>
  <c r="F32" i="5"/>
  <c r="A32" i="5" s="1"/>
  <c r="F33" i="5"/>
  <c r="F34" i="5"/>
  <c r="F35" i="5"/>
  <c r="A35" i="5" s="1"/>
  <c r="F36" i="5"/>
  <c r="F37" i="5"/>
  <c r="F38" i="5"/>
  <c r="F39" i="5"/>
  <c r="F40" i="5"/>
  <c r="A40" i="5" s="1"/>
  <c r="F41" i="5"/>
  <c r="F42" i="5"/>
  <c r="F43" i="5"/>
  <c r="F44" i="5"/>
  <c r="A44" i="5" s="1"/>
  <c r="F45" i="5"/>
  <c r="F46" i="5"/>
  <c r="F47" i="5"/>
  <c r="F48" i="5"/>
  <c r="A48" i="5" s="1"/>
  <c r="F49" i="5"/>
  <c r="F50" i="5"/>
  <c r="F51" i="5"/>
  <c r="F52" i="5"/>
  <c r="A52" i="5" s="1"/>
  <c r="F53" i="5"/>
  <c r="F54" i="5"/>
  <c r="F55" i="5"/>
  <c r="F3" i="5"/>
  <c r="A3" i="5" s="1"/>
  <c r="F4" i="5"/>
  <c r="A4" i="5" s="1"/>
  <c r="F5" i="5"/>
  <c r="A5" i="5" s="1"/>
  <c r="F6" i="5"/>
  <c r="A6" i="5" s="1"/>
  <c r="F7" i="5"/>
  <c r="A7" i="5" s="1"/>
  <c r="F8" i="5"/>
  <c r="A8" i="5" s="1"/>
  <c r="F9" i="5"/>
  <c r="A9" i="5" s="1"/>
  <c r="F10" i="5"/>
  <c r="A10" i="5" s="1"/>
  <c r="F11" i="5"/>
  <c r="A11" i="5" s="1"/>
  <c r="F12" i="5"/>
  <c r="A12" i="5" s="1"/>
  <c r="F13" i="5"/>
  <c r="A13" i="5" s="1"/>
  <c r="F14" i="5"/>
  <c r="A14" i="5" s="1"/>
  <c r="F15" i="5"/>
  <c r="A15" i="5" s="1"/>
  <c r="F16" i="5"/>
  <c r="A16" i="5" s="1"/>
  <c r="F17" i="5"/>
  <c r="A17" i="5" s="1"/>
  <c r="F18" i="5"/>
  <c r="A18" i="5" s="1"/>
  <c r="F19" i="5"/>
  <c r="A19" i="5" s="1"/>
  <c r="F20" i="5"/>
  <c r="A20" i="5" s="1"/>
  <c r="F21" i="5"/>
  <c r="A21" i="5" s="1"/>
  <c r="F22" i="5"/>
  <c r="A22" i="5" s="1"/>
  <c r="F23" i="5"/>
  <c r="A23" i="5" s="1"/>
  <c r="F24" i="5"/>
  <c r="A24" i="5" s="1"/>
  <c r="F25" i="5"/>
  <c r="A25" i="5" s="1"/>
  <c r="F26" i="5"/>
  <c r="A26" i="5" s="1"/>
  <c r="F27" i="5"/>
  <c r="A27" i="5" s="1"/>
  <c r="F28" i="5"/>
  <c r="A28" i="5" s="1"/>
  <c r="B164" i="5"/>
  <c r="C164" i="5"/>
  <c r="D164" i="5"/>
  <c r="E164" i="5"/>
  <c r="B165" i="5"/>
  <c r="C165" i="5"/>
  <c r="D165" i="5"/>
  <c r="E165" i="5"/>
  <c r="B166" i="5"/>
  <c r="A166" i="5" s="1"/>
  <c r="C166" i="5"/>
  <c r="D166" i="5"/>
  <c r="E166" i="5"/>
  <c r="B167" i="5"/>
  <c r="C167" i="5"/>
  <c r="D167" i="5"/>
  <c r="E167" i="5"/>
  <c r="B168" i="5"/>
  <c r="C168" i="5"/>
  <c r="D168" i="5"/>
  <c r="E168" i="5"/>
  <c r="B169" i="5"/>
  <c r="C169" i="5"/>
  <c r="D169" i="5"/>
  <c r="E169" i="5"/>
  <c r="B170" i="5"/>
  <c r="A170" i="5" s="1"/>
  <c r="C170" i="5"/>
  <c r="D170" i="5"/>
  <c r="E170" i="5"/>
  <c r="B171" i="5"/>
  <c r="C171" i="5"/>
  <c r="D171" i="5"/>
  <c r="E171" i="5"/>
  <c r="B172" i="5"/>
  <c r="A172" i="5" s="1"/>
  <c r="C172" i="5"/>
  <c r="D172" i="5"/>
  <c r="E172" i="5"/>
  <c r="B173" i="5"/>
  <c r="C173" i="5"/>
  <c r="D173" i="5"/>
  <c r="E173" i="5"/>
  <c r="B174" i="5"/>
  <c r="A174" i="5" s="1"/>
  <c r="C174" i="5"/>
  <c r="D174" i="5"/>
  <c r="E174" i="5"/>
  <c r="B175" i="5"/>
  <c r="C175" i="5"/>
  <c r="D175" i="5"/>
  <c r="E175" i="5"/>
  <c r="B176" i="5"/>
  <c r="C176" i="5"/>
  <c r="D176" i="5"/>
  <c r="E176" i="5"/>
  <c r="B177" i="5"/>
  <c r="C177" i="5"/>
  <c r="D177" i="5"/>
  <c r="E177" i="5"/>
  <c r="B178" i="5"/>
  <c r="A178" i="5" s="1"/>
  <c r="C178" i="5"/>
  <c r="D178" i="5"/>
  <c r="E178" i="5"/>
  <c r="B179" i="5"/>
  <c r="C179" i="5"/>
  <c r="D179" i="5"/>
  <c r="E179" i="5"/>
  <c r="B180" i="5"/>
  <c r="C180" i="5"/>
  <c r="D180" i="5"/>
  <c r="E180" i="5"/>
  <c r="B181" i="5"/>
  <c r="C181" i="5"/>
  <c r="D181" i="5"/>
  <c r="E181" i="5"/>
  <c r="B182" i="5"/>
  <c r="A182" i="5" s="1"/>
  <c r="C182" i="5"/>
  <c r="D182" i="5"/>
  <c r="E182" i="5"/>
  <c r="B183" i="5"/>
  <c r="C183" i="5"/>
  <c r="D183" i="5"/>
  <c r="E183" i="5"/>
  <c r="B184" i="5"/>
  <c r="C184" i="5"/>
  <c r="D184" i="5"/>
  <c r="E184" i="5"/>
  <c r="B185" i="5"/>
  <c r="C185" i="5"/>
  <c r="D185" i="5"/>
  <c r="E185" i="5"/>
  <c r="B186" i="5"/>
  <c r="A186" i="5" s="1"/>
  <c r="C186" i="5"/>
  <c r="D186" i="5"/>
  <c r="E186" i="5"/>
  <c r="B187" i="5"/>
  <c r="C187" i="5"/>
  <c r="D187" i="5"/>
  <c r="E187" i="5"/>
  <c r="B188" i="5"/>
  <c r="A188" i="5" s="1"/>
  <c r="C188" i="5"/>
  <c r="D188" i="5"/>
  <c r="E188" i="5"/>
  <c r="B189" i="5"/>
  <c r="C189" i="5"/>
  <c r="D189" i="5"/>
  <c r="E189" i="5"/>
  <c r="B190" i="5"/>
  <c r="A190" i="5" s="1"/>
  <c r="C190" i="5"/>
  <c r="D190" i="5"/>
  <c r="E190" i="5"/>
  <c r="B137" i="5"/>
  <c r="A137" i="5" s="1"/>
  <c r="C137" i="5"/>
  <c r="D137" i="5"/>
  <c r="E137" i="5"/>
  <c r="B138" i="5"/>
  <c r="C138" i="5"/>
  <c r="D138" i="5"/>
  <c r="E138" i="5"/>
  <c r="B139" i="5"/>
  <c r="A139" i="5" s="1"/>
  <c r="C139" i="5"/>
  <c r="D139" i="5"/>
  <c r="E139" i="5"/>
  <c r="B140" i="5"/>
  <c r="C140" i="5"/>
  <c r="D140" i="5"/>
  <c r="E140" i="5"/>
  <c r="B141" i="5"/>
  <c r="C141" i="5"/>
  <c r="D141" i="5"/>
  <c r="E141" i="5"/>
  <c r="B142" i="5"/>
  <c r="C142" i="5"/>
  <c r="D142" i="5"/>
  <c r="E142" i="5"/>
  <c r="B143" i="5"/>
  <c r="C143" i="5"/>
  <c r="D143" i="5"/>
  <c r="E143" i="5"/>
  <c r="B144" i="5"/>
  <c r="C144" i="5"/>
  <c r="D144" i="5"/>
  <c r="E144" i="5"/>
  <c r="B145" i="5"/>
  <c r="C145" i="5"/>
  <c r="D145" i="5"/>
  <c r="E145" i="5"/>
  <c r="B146" i="5"/>
  <c r="C146" i="5"/>
  <c r="D146" i="5"/>
  <c r="E146" i="5"/>
  <c r="B147" i="5"/>
  <c r="C147" i="5"/>
  <c r="D147" i="5"/>
  <c r="E147" i="5"/>
  <c r="B148" i="5"/>
  <c r="C148" i="5"/>
  <c r="D148" i="5"/>
  <c r="E148" i="5"/>
  <c r="B149" i="5"/>
  <c r="C149" i="5"/>
  <c r="D149" i="5"/>
  <c r="E149" i="5"/>
  <c r="B150" i="5"/>
  <c r="C150" i="5"/>
  <c r="D150" i="5"/>
  <c r="E150" i="5"/>
  <c r="B151" i="5"/>
  <c r="C151" i="5"/>
  <c r="D151" i="5"/>
  <c r="E151" i="5"/>
  <c r="B152" i="5"/>
  <c r="C152" i="5"/>
  <c r="D152" i="5"/>
  <c r="E152" i="5"/>
  <c r="B153" i="5"/>
  <c r="C153" i="5"/>
  <c r="D153" i="5"/>
  <c r="E153" i="5"/>
  <c r="B154" i="5"/>
  <c r="C154" i="5"/>
  <c r="D154" i="5"/>
  <c r="E154" i="5"/>
  <c r="B155" i="5"/>
  <c r="C155" i="5"/>
  <c r="D155" i="5"/>
  <c r="E155" i="5"/>
  <c r="B156" i="5"/>
  <c r="C156" i="5"/>
  <c r="D156" i="5"/>
  <c r="E156" i="5"/>
  <c r="B157" i="5"/>
  <c r="C157" i="5"/>
  <c r="D157" i="5"/>
  <c r="E157" i="5"/>
  <c r="B158" i="5"/>
  <c r="C158" i="5"/>
  <c r="D158" i="5"/>
  <c r="E158" i="5"/>
  <c r="B159" i="5"/>
  <c r="C159" i="5"/>
  <c r="D159" i="5"/>
  <c r="E159" i="5"/>
  <c r="B160" i="5"/>
  <c r="C160" i="5"/>
  <c r="D160" i="5"/>
  <c r="E160" i="5"/>
  <c r="B161" i="5"/>
  <c r="C161" i="5"/>
  <c r="D161" i="5"/>
  <c r="E161" i="5"/>
  <c r="B162" i="5"/>
  <c r="C162" i="5"/>
  <c r="D162" i="5"/>
  <c r="E162" i="5"/>
  <c r="B163" i="5"/>
  <c r="C163" i="5"/>
  <c r="D163" i="5"/>
  <c r="E163" i="5"/>
  <c r="B110" i="5"/>
  <c r="C110" i="5"/>
  <c r="D110" i="5"/>
  <c r="E110" i="5"/>
  <c r="B111" i="5"/>
  <c r="C111" i="5"/>
  <c r="D111" i="5"/>
  <c r="E111" i="5"/>
  <c r="B112" i="5"/>
  <c r="C112" i="5"/>
  <c r="D112" i="5"/>
  <c r="E112" i="5"/>
  <c r="B113" i="5"/>
  <c r="C113" i="5"/>
  <c r="D113" i="5"/>
  <c r="E113" i="5"/>
  <c r="B114" i="5"/>
  <c r="C114" i="5"/>
  <c r="D114" i="5"/>
  <c r="E114" i="5"/>
  <c r="B115" i="5"/>
  <c r="C115" i="5"/>
  <c r="D115" i="5"/>
  <c r="E115" i="5"/>
  <c r="B116" i="5"/>
  <c r="C116" i="5"/>
  <c r="D116" i="5"/>
  <c r="E116" i="5"/>
  <c r="B117" i="5"/>
  <c r="C117" i="5"/>
  <c r="D117" i="5"/>
  <c r="E117" i="5"/>
  <c r="B118" i="5"/>
  <c r="C118" i="5"/>
  <c r="D118" i="5"/>
  <c r="E118" i="5"/>
  <c r="B119" i="5"/>
  <c r="C119" i="5"/>
  <c r="D119" i="5"/>
  <c r="E119" i="5"/>
  <c r="B120" i="5"/>
  <c r="C120" i="5"/>
  <c r="D120" i="5"/>
  <c r="E120" i="5"/>
  <c r="B121" i="5"/>
  <c r="C121" i="5"/>
  <c r="D121" i="5"/>
  <c r="E121" i="5"/>
  <c r="B122" i="5"/>
  <c r="C122" i="5"/>
  <c r="D122" i="5"/>
  <c r="E122" i="5"/>
  <c r="B123" i="5"/>
  <c r="C123" i="5"/>
  <c r="D123" i="5"/>
  <c r="E123" i="5"/>
  <c r="B124" i="5"/>
  <c r="C124" i="5"/>
  <c r="D124" i="5"/>
  <c r="E124" i="5"/>
  <c r="B125" i="5"/>
  <c r="C125" i="5"/>
  <c r="D125" i="5"/>
  <c r="E125" i="5"/>
  <c r="B126" i="5"/>
  <c r="C126" i="5"/>
  <c r="D126" i="5"/>
  <c r="E126" i="5"/>
  <c r="B127" i="5"/>
  <c r="C127" i="5"/>
  <c r="D127" i="5"/>
  <c r="E127" i="5"/>
  <c r="B128" i="5"/>
  <c r="C128" i="5"/>
  <c r="D128" i="5"/>
  <c r="E128" i="5"/>
  <c r="B129" i="5"/>
  <c r="C129" i="5"/>
  <c r="D129" i="5"/>
  <c r="E129" i="5"/>
  <c r="B130" i="5"/>
  <c r="C130" i="5"/>
  <c r="D130" i="5"/>
  <c r="E130" i="5"/>
  <c r="B131" i="5"/>
  <c r="C131" i="5"/>
  <c r="D131" i="5"/>
  <c r="E131" i="5"/>
  <c r="B132" i="5"/>
  <c r="C132" i="5"/>
  <c r="D132" i="5"/>
  <c r="E132" i="5"/>
  <c r="B133" i="5"/>
  <c r="C133" i="5"/>
  <c r="D133" i="5"/>
  <c r="E133" i="5"/>
  <c r="B134" i="5"/>
  <c r="C134" i="5"/>
  <c r="D134" i="5"/>
  <c r="E134" i="5"/>
  <c r="B135" i="5"/>
  <c r="C135" i="5"/>
  <c r="D135" i="5"/>
  <c r="E135" i="5"/>
  <c r="B136" i="5"/>
  <c r="C136" i="5"/>
  <c r="D136" i="5"/>
  <c r="E136" i="5"/>
  <c r="B83" i="5"/>
  <c r="A83" i="5" s="1"/>
  <c r="C83" i="5"/>
  <c r="D83" i="5"/>
  <c r="E83" i="5"/>
  <c r="B84" i="5"/>
  <c r="C84" i="5"/>
  <c r="D84" i="5"/>
  <c r="E84" i="5"/>
  <c r="B85" i="5"/>
  <c r="A85" i="5" s="1"/>
  <c r="C85" i="5"/>
  <c r="D85" i="5"/>
  <c r="E85" i="5"/>
  <c r="B86" i="5"/>
  <c r="C86" i="5"/>
  <c r="D86" i="5"/>
  <c r="E86" i="5"/>
  <c r="B87" i="5"/>
  <c r="C87" i="5"/>
  <c r="D87" i="5"/>
  <c r="E87" i="5"/>
  <c r="B88" i="5"/>
  <c r="C88" i="5"/>
  <c r="D88" i="5"/>
  <c r="E88" i="5"/>
  <c r="B89" i="5"/>
  <c r="C89" i="5"/>
  <c r="D89" i="5"/>
  <c r="E89" i="5"/>
  <c r="B90" i="5"/>
  <c r="C90" i="5"/>
  <c r="D90" i="5"/>
  <c r="E90" i="5"/>
  <c r="B91" i="5"/>
  <c r="C91" i="5"/>
  <c r="D91" i="5"/>
  <c r="E91" i="5"/>
  <c r="B92" i="5"/>
  <c r="C92" i="5"/>
  <c r="D92" i="5"/>
  <c r="E92" i="5"/>
  <c r="B93" i="5"/>
  <c r="C93" i="5"/>
  <c r="D93" i="5"/>
  <c r="E93" i="5"/>
  <c r="B94" i="5"/>
  <c r="C94" i="5"/>
  <c r="D94" i="5"/>
  <c r="E94" i="5"/>
  <c r="B95" i="5"/>
  <c r="C95" i="5"/>
  <c r="D95" i="5"/>
  <c r="E95" i="5"/>
  <c r="B96" i="5"/>
  <c r="C96" i="5"/>
  <c r="D96" i="5"/>
  <c r="E96" i="5"/>
  <c r="B97" i="5"/>
  <c r="C97" i="5"/>
  <c r="D97" i="5"/>
  <c r="E97" i="5"/>
  <c r="B98" i="5"/>
  <c r="C98" i="5"/>
  <c r="D98" i="5"/>
  <c r="E98" i="5"/>
  <c r="B99" i="5"/>
  <c r="C99" i="5"/>
  <c r="D99" i="5"/>
  <c r="E99" i="5"/>
  <c r="B100" i="5"/>
  <c r="C100" i="5"/>
  <c r="D100" i="5"/>
  <c r="E100" i="5"/>
  <c r="B101" i="5"/>
  <c r="C101" i="5"/>
  <c r="D101" i="5"/>
  <c r="E101" i="5"/>
  <c r="B102" i="5"/>
  <c r="C102" i="5"/>
  <c r="D102" i="5"/>
  <c r="E102" i="5"/>
  <c r="B103" i="5"/>
  <c r="C103" i="5"/>
  <c r="D103" i="5"/>
  <c r="E103" i="5"/>
  <c r="B104" i="5"/>
  <c r="C104" i="5"/>
  <c r="D104" i="5"/>
  <c r="E104" i="5"/>
  <c r="B105" i="5"/>
  <c r="C105" i="5"/>
  <c r="D105" i="5"/>
  <c r="E105" i="5"/>
  <c r="B106" i="5"/>
  <c r="C106" i="5"/>
  <c r="D106" i="5"/>
  <c r="E106" i="5"/>
  <c r="B107" i="5"/>
  <c r="C107" i="5"/>
  <c r="D107" i="5"/>
  <c r="E107" i="5"/>
  <c r="B108" i="5"/>
  <c r="C108" i="5"/>
  <c r="D108" i="5"/>
  <c r="E108" i="5"/>
  <c r="B109" i="5"/>
  <c r="C109" i="5"/>
  <c r="D109" i="5"/>
  <c r="E109" i="5"/>
  <c r="B56" i="5"/>
  <c r="C56" i="5"/>
  <c r="D56" i="5"/>
  <c r="E56" i="5"/>
  <c r="B57" i="5"/>
  <c r="C57" i="5"/>
  <c r="D57" i="5"/>
  <c r="E57" i="5"/>
  <c r="B58" i="5"/>
  <c r="C58" i="5"/>
  <c r="D58" i="5"/>
  <c r="E58" i="5"/>
  <c r="B59" i="5"/>
  <c r="C59" i="5"/>
  <c r="D59" i="5"/>
  <c r="E59" i="5"/>
  <c r="B60" i="5"/>
  <c r="C60" i="5"/>
  <c r="D60" i="5"/>
  <c r="E60" i="5"/>
  <c r="B61" i="5"/>
  <c r="C61" i="5"/>
  <c r="D61" i="5"/>
  <c r="E61" i="5"/>
  <c r="B62" i="5"/>
  <c r="C62" i="5"/>
  <c r="D62" i="5"/>
  <c r="E62" i="5"/>
  <c r="B63" i="5"/>
  <c r="C63" i="5"/>
  <c r="D63" i="5"/>
  <c r="E63" i="5"/>
  <c r="B64" i="5"/>
  <c r="C64" i="5"/>
  <c r="D64" i="5"/>
  <c r="E64" i="5"/>
  <c r="B65" i="5"/>
  <c r="C65" i="5"/>
  <c r="D65" i="5"/>
  <c r="E65" i="5"/>
  <c r="B66" i="5"/>
  <c r="C66" i="5"/>
  <c r="D66" i="5"/>
  <c r="E66" i="5"/>
  <c r="B67" i="5"/>
  <c r="C67" i="5"/>
  <c r="D67" i="5"/>
  <c r="E67" i="5"/>
  <c r="B68" i="5"/>
  <c r="C68" i="5"/>
  <c r="D68" i="5"/>
  <c r="E68" i="5"/>
  <c r="B69" i="5"/>
  <c r="C69" i="5"/>
  <c r="D69" i="5"/>
  <c r="E69" i="5"/>
  <c r="B70" i="5"/>
  <c r="C70" i="5"/>
  <c r="D70" i="5"/>
  <c r="E70" i="5"/>
  <c r="B71" i="5"/>
  <c r="C71" i="5"/>
  <c r="D71" i="5"/>
  <c r="E71" i="5"/>
  <c r="B72" i="5"/>
  <c r="C72" i="5"/>
  <c r="D72" i="5"/>
  <c r="E72" i="5"/>
  <c r="B73" i="5"/>
  <c r="C73" i="5"/>
  <c r="D73" i="5"/>
  <c r="E73" i="5"/>
  <c r="B74" i="5"/>
  <c r="C74" i="5"/>
  <c r="D74" i="5"/>
  <c r="E74" i="5"/>
  <c r="B75" i="5"/>
  <c r="C75" i="5"/>
  <c r="D75" i="5"/>
  <c r="E75" i="5"/>
  <c r="B76" i="5"/>
  <c r="C76" i="5"/>
  <c r="D76" i="5"/>
  <c r="E76" i="5"/>
  <c r="B77" i="5"/>
  <c r="C77" i="5"/>
  <c r="D77" i="5"/>
  <c r="E77" i="5"/>
  <c r="B78" i="5"/>
  <c r="C78" i="5"/>
  <c r="D78" i="5"/>
  <c r="E78" i="5"/>
  <c r="B79" i="5"/>
  <c r="C79" i="5"/>
  <c r="D79" i="5"/>
  <c r="E79" i="5"/>
  <c r="B80" i="5"/>
  <c r="C80" i="5"/>
  <c r="D80" i="5"/>
  <c r="E80" i="5"/>
  <c r="B81" i="5"/>
  <c r="C81" i="5"/>
  <c r="D81" i="5"/>
  <c r="E81" i="5"/>
  <c r="B82" i="5"/>
  <c r="C82" i="5"/>
  <c r="D82" i="5"/>
  <c r="E82" i="5"/>
  <c r="B29" i="5"/>
  <c r="A29" i="5" s="1"/>
  <c r="C29" i="5"/>
  <c r="D29" i="5"/>
  <c r="E29" i="5"/>
  <c r="B30" i="5"/>
  <c r="C30" i="5"/>
  <c r="D30" i="5"/>
  <c r="E30" i="5"/>
  <c r="B31" i="5"/>
  <c r="A31" i="5" s="1"/>
  <c r="C31" i="5"/>
  <c r="D31" i="5"/>
  <c r="E31" i="5"/>
  <c r="B32" i="5"/>
  <c r="C32" i="5"/>
  <c r="D32" i="5"/>
  <c r="E32" i="5"/>
  <c r="B33" i="5"/>
  <c r="C33" i="5"/>
  <c r="D33" i="5"/>
  <c r="E33" i="5"/>
  <c r="B34" i="5"/>
  <c r="C34" i="5"/>
  <c r="D34" i="5"/>
  <c r="E34" i="5"/>
  <c r="B35" i="5"/>
  <c r="C35" i="5"/>
  <c r="D35" i="5"/>
  <c r="E35" i="5"/>
  <c r="B36" i="5"/>
  <c r="C36" i="5"/>
  <c r="D36" i="5"/>
  <c r="E36" i="5"/>
  <c r="B37" i="5"/>
  <c r="C37" i="5"/>
  <c r="D37" i="5"/>
  <c r="E37" i="5"/>
  <c r="B38" i="5"/>
  <c r="C38" i="5"/>
  <c r="D38" i="5"/>
  <c r="E38" i="5"/>
  <c r="B39" i="5"/>
  <c r="C39" i="5"/>
  <c r="D39" i="5"/>
  <c r="E39" i="5"/>
  <c r="B40" i="5"/>
  <c r="C40" i="5"/>
  <c r="D40" i="5"/>
  <c r="E40" i="5"/>
  <c r="B41" i="5"/>
  <c r="C41" i="5"/>
  <c r="D41" i="5"/>
  <c r="E41" i="5"/>
  <c r="B42" i="5"/>
  <c r="C42" i="5"/>
  <c r="D42" i="5"/>
  <c r="E42" i="5"/>
  <c r="B43" i="5"/>
  <c r="C43" i="5"/>
  <c r="D43" i="5"/>
  <c r="E43" i="5"/>
  <c r="B44" i="5"/>
  <c r="C44" i="5"/>
  <c r="D44" i="5"/>
  <c r="E44" i="5"/>
  <c r="B45" i="5"/>
  <c r="C45" i="5"/>
  <c r="D45" i="5"/>
  <c r="E45" i="5"/>
  <c r="B46" i="5"/>
  <c r="C46" i="5"/>
  <c r="D46" i="5"/>
  <c r="E46" i="5"/>
  <c r="B47" i="5"/>
  <c r="C47" i="5"/>
  <c r="D47" i="5"/>
  <c r="E47" i="5"/>
  <c r="B48" i="5"/>
  <c r="C48" i="5"/>
  <c r="D48" i="5"/>
  <c r="E48" i="5"/>
  <c r="B49" i="5"/>
  <c r="C49" i="5"/>
  <c r="D49" i="5"/>
  <c r="E49" i="5"/>
  <c r="B50" i="5"/>
  <c r="C50" i="5"/>
  <c r="D50" i="5"/>
  <c r="E50" i="5"/>
  <c r="B51" i="5"/>
  <c r="C51" i="5"/>
  <c r="D51" i="5"/>
  <c r="E51" i="5"/>
  <c r="B52" i="5"/>
  <c r="C52" i="5"/>
  <c r="D52" i="5"/>
  <c r="E52" i="5"/>
  <c r="B53" i="5"/>
  <c r="C53" i="5"/>
  <c r="D53" i="5"/>
  <c r="E53" i="5"/>
  <c r="B54" i="5"/>
  <c r="C54" i="5"/>
  <c r="D54" i="5"/>
  <c r="E54" i="5"/>
  <c r="B55" i="5"/>
  <c r="C55" i="5"/>
  <c r="D55" i="5"/>
  <c r="E55" i="5"/>
  <c r="K15" i="1"/>
  <c r="S15" i="1" s="1"/>
  <c r="R15" i="1" s="1"/>
  <c r="K14" i="1"/>
  <c r="W14" i="1" s="1"/>
  <c r="V14" i="1" s="1"/>
  <c r="K13" i="1"/>
  <c r="W13" i="1" s="1"/>
  <c r="T13" i="1" s="1"/>
  <c r="K12" i="1"/>
  <c r="O12" i="1" s="1"/>
  <c r="L12" i="1" s="1"/>
  <c r="K26" i="1"/>
  <c r="W26" i="1" s="1"/>
  <c r="V26" i="1" s="1"/>
  <c r="K25" i="1"/>
  <c r="K24" i="1"/>
  <c r="S24" i="1" s="1"/>
  <c r="R24" i="1" s="1"/>
  <c r="K23" i="1"/>
  <c r="O23" i="1" s="1"/>
  <c r="L23" i="1" s="1"/>
  <c r="K22" i="1"/>
  <c r="W22" i="1" s="1"/>
  <c r="V22" i="1" s="1"/>
  <c r="K21" i="1"/>
  <c r="K20" i="1"/>
  <c r="S20" i="1" s="1"/>
  <c r="R20" i="1" s="1"/>
  <c r="K19" i="1"/>
  <c r="K18" i="1"/>
  <c r="W18" i="1" s="1"/>
  <c r="V18" i="1" s="1"/>
  <c r="K17" i="1"/>
  <c r="K16" i="1"/>
  <c r="S16" i="1" s="1"/>
  <c r="R16" i="1" s="1"/>
  <c r="G15" i="1"/>
  <c r="G13" i="1"/>
  <c r="G14" i="1"/>
  <c r="G16" i="1"/>
  <c r="G17" i="1"/>
  <c r="G18" i="1"/>
  <c r="G19" i="1"/>
  <c r="G20" i="1"/>
  <c r="G21" i="1"/>
  <c r="G22" i="1"/>
  <c r="G23" i="1"/>
  <c r="G24" i="1"/>
  <c r="G25" i="1"/>
  <c r="G26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G12" i="1"/>
  <c r="A34" i="5" l="1"/>
  <c r="A30" i="5"/>
  <c r="A59" i="5"/>
  <c r="A88" i="5"/>
  <c r="A84" i="5"/>
  <c r="A113" i="5"/>
  <c r="A142" i="5"/>
  <c r="A138" i="5"/>
  <c r="A187" i="5"/>
  <c r="A183" i="5"/>
  <c r="A179" i="5"/>
  <c r="A175" i="5"/>
  <c r="A171" i="5"/>
  <c r="A167" i="5"/>
  <c r="A55" i="5"/>
  <c r="A51" i="5"/>
  <c r="A47" i="5"/>
  <c r="A43" i="5"/>
  <c r="A39" i="5"/>
  <c r="A80" i="5"/>
  <c r="A76" i="5"/>
  <c r="A72" i="5"/>
  <c r="A68" i="5"/>
  <c r="A64" i="5"/>
  <c r="A109" i="5"/>
  <c r="A105" i="5"/>
  <c r="A101" i="5"/>
  <c r="A97" i="5"/>
  <c r="A93" i="5"/>
  <c r="A134" i="5"/>
  <c r="A130" i="5"/>
  <c r="A126" i="5"/>
  <c r="A122" i="5"/>
  <c r="A118" i="5"/>
  <c r="A163" i="5"/>
  <c r="A159" i="5"/>
  <c r="A155" i="5"/>
  <c r="A151" i="5"/>
  <c r="A147" i="5"/>
  <c r="A54" i="5"/>
  <c r="A50" i="5"/>
  <c r="A46" i="5"/>
  <c r="A42" i="5"/>
  <c r="A38" i="5"/>
  <c r="A79" i="5"/>
  <c r="A75" i="5"/>
  <c r="A71" i="5"/>
  <c r="A67" i="5"/>
  <c r="A108" i="5"/>
  <c r="A104" i="5"/>
  <c r="A100" i="5"/>
  <c r="A96" i="5"/>
  <c r="A92" i="5"/>
  <c r="A133" i="5"/>
  <c r="A129" i="5"/>
  <c r="A125" i="5"/>
  <c r="A121" i="5"/>
  <c r="A162" i="5"/>
  <c r="A158" i="5"/>
  <c r="A154" i="5"/>
  <c r="A150" i="5"/>
  <c r="A146" i="5"/>
  <c r="A53" i="5"/>
  <c r="A49" i="5"/>
  <c r="A45" i="5"/>
  <c r="A41" i="5"/>
  <c r="A37" i="5"/>
  <c r="A33" i="5"/>
  <c r="A82" i="5"/>
  <c r="A78" i="5"/>
  <c r="A74" i="5"/>
  <c r="A70" i="5"/>
  <c r="A66" i="5"/>
  <c r="A62" i="5"/>
  <c r="A58" i="5"/>
  <c r="A107" i="5"/>
  <c r="A103" i="5"/>
  <c r="A99" i="5"/>
  <c r="A95" i="5"/>
  <c r="A91" i="5"/>
  <c r="A87" i="5"/>
  <c r="A136" i="5"/>
  <c r="A132" i="5"/>
  <c r="A128" i="5"/>
  <c r="A124" i="5"/>
  <c r="A120" i="5"/>
  <c r="A116" i="5"/>
  <c r="A112" i="5"/>
  <c r="A161" i="5"/>
  <c r="A157" i="5"/>
  <c r="A153" i="5"/>
  <c r="A149" i="5"/>
  <c r="A145" i="5"/>
  <c r="A141" i="5"/>
  <c r="A36" i="5"/>
  <c r="A63" i="5"/>
  <c r="A90" i="5"/>
  <c r="A117" i="5"/>
  <c r="A144" i="5"/>
  <c r="O48" i="1"/>
  <c r="N48" i="1" s="1"/>
  <c r="V48" i="1"/>
  <c r="T26" i="1"/>
  <c r="V13" i="1"/>
  <c r="T22" i="1"/>
  <c r="T51" i="1"/>
  <c r="R47" i="1"/>
  <c r="P47" i="1"/>
  <c r="P52" i="1"/>
  <c r="T40" i="1"/>
  <c r="P41" i="1"/>
  <c r="T44" i="1"/>
  <c r="P45" i="1"/>
  <c r="P49" i="1"/>
  <c r="L48" i="1"/>
  <c r="T18" i="1"/>
  <c r="S54" i="1"/>
  <c r="O52" i="1"/>
  <c r="S40" i="1"/>
  <c r="O45" i="1"/>
  <c r="S44" i="1"/>
  <c r="O40" i="1"/>
  <c r="W43" i="1"/>
  <c r="S51" i="1"/>
  <c r="O41" i="1"/>
  <c r="S43" i="1"/>
  <c r="S48" i="1"/>
  <c r="O51" i="1"/>
  <c r="W54" i="1"/>
  <c r="O44" i="1"/>
  <c r="W47" i="1"/>
  <c r="O49" i="1"/>
  <c r="W42" i="1"/>
  <c r="W53" i="1"/>
  <c r="W41" i="1"/>
  <c r="S42" i="1"/>
  <c r="O43" i="1"/>
  <c r="W45" i="1"/>
  <c r="S46" i="1"/>
  <c r="O47" i="1"/>
  <c r="W49" i="1"/>
  <c r="S50" i="1"/>
  <c r="W52" i="1"/>
  <c r="S53" i="1"/>
  <c r="O54" i="1"/>
  <c r="W46" i="1"/>
  <c r="W50" i="1"/>
  <c r="O42" i="1"/>
  <c r="O46" i="1"/>
  <c r="O50" i="1"/>
  <c r="O53" i="1"/>
  <c r="N23" i="1"/>
  <c r="P15" i="1"/>
  <c r="T14" i="1"/>
  <c r="P16" i="1"/>
  <c r="P20" i="1"/>
  <c r="P24" i="1"/>
  <c r="O13" i="1"/>
  <c r="W21" i="1"/>
  <c r="O25" i="1"/>
  <c r="W15" i="1"/>
  <c r="S13" i="1"/>
  <c r="O17" i="1"/>
  <c r="S23" i="1"/>
  <c r="W23" i="1"/>
  <c r="O15" i="1"/>
  <c r="S19" i="1"/>
  <c r="O19" i="1"/>
  <c r="S21" i="1"/>
  <c r="O21" i="1"/>
  <c r="W17" i="1"/>
  <c r="W25" i="1"/>
  <c r="S17" i="1"/>
  <c r="S25" i="1"/>
  <c r="W19" i="1"/>
  <c r="O16" i="1"/>
  <c r="O20" i="1"/>
  <c r="O24" i="1"/>
  <c r="S14" i="1"/>
  <c r="S18" i="1"/>
  <c r="S22" i="1"/>
  <c r="S26" i="1"/>
  <c r="W16" i="1"/>
  <c r="W20" i="1"/>
  <c r="W24" i="1"/>
  <c r="O14" i="1"/>
  <c r="O18" i="1"/>
  <c r="O22" i="1"/>
  <c r="O26" i="1"/>
  <c r="W12" i="1"/>
  <c r="V12" i="1" s="1"/>
  <c r="S12" i="1"/>
  <c r="P12" i="1" s="1"/>
  <c r="N12" i="1"/>
  <c r="N53" i="1" l="1"/>
  <c r="L53" i="1"/>
  <c r="V50" i="1"/>
  <c r="T50" i="1"/>
  <c r="R53" i="1"/>
  <c r="P53" i="1"/>
  <c r="V47" i="1"/>
  <c r="T47" i="1"/>
  <c r="N51" i="1"/>
  <c r="L51" i="1"/>
  <c r="L41" i="1"/>
  <c r="N41" i="1"/>
  <c r="N40" i="1"/>
  <c r="L40" i="1"/>
  <c r="L45" i="1"/>
  <c r="N45" i="1"/>
  <c r="N52" i="1"/>
  <c r="L52" i="1"/>
  <c r="N50" i="1"/>
  <c r="L50" i="1"/>
  <c r="V46" i="1"/>
  <c r="T46" i="1"/>
  <c r="V52" i="1"/>
  <c r="T52" i="1"/>
  <c r="L47" i="1"/>
  <c r="N47" i="1"/>
  <c r="L43" i="1"/>
  <c r="N43" i="1"/>
  <c r="V53" i="1"/>
  <c r="T53" i="1"/>
  <c r="N44" i="1"/>
  <c r="L44" i="1"/>
  <c r="P40" i="1"/>
  <c r="R40" i="1"/>
  <c r="R54" i="1"/>
  <c r="P54" i="1"/>
  <c r="N42" i="1"/>
  <c r="L42" i="1"/>
  <c r="N54" i="1"/>
  <c r="L54" i="1"/>
  <c r="T45" i="1"/>
  <c r="V45" i="1"/>
  <c r="T41" i="1"/>
  <c r="V41" i="1"/>
  <c r="V54" i="1"/>
  <c r="T54" i="1"/>
  <c r="R43" i="1"/>
  <c r="P43" i="1"/>
  <c r="T43" i="1"/>
  <c r="V43" i="1"/>
  <c r="N46" i="1"/>
  <c r="L46" i="1"/>
  <c r="R50" i="1"/>
  <c r="P50" i="1"/>
  <c r="P46" i="1"/>
  <c r="R46" i="1"/>
  <c r="P42" i="1"/>
  <c r="R42" i="1"/>
  <c r="V42" i="1"/>
  <c r="T42" i="1"/>
  <c r="R48" i="1"/>
  <c r="Z48" i="1" s="1"/>
  <c r="AC48" i="1" s="1"/>
  <c r="P48" i="1"/>
  <c r="R51" i="1"/>
  <c r="P51" i="1"/>
  <c r="P44" i="1"/>
  <c r="R44" i="1"/>
  <c r="V49" i="1"/>
  <c r="T49" i="1"/>
  <c r="N49" i="1"/>
  <c r="L49" i="1"/>
  <c r="N18" i="1"/>
  <c r="L18" i="1"/>
  <c r="V16" i="1"/>
  <c r="T16" i="1"/>
  <c r="R14" i="1"/>
  <c r="P14" i="1"/>
  <c r="V19" i="1"/>
  <c r="T19" i="1"/>
  <c r="R19" i="1"/>
  <c r="P19" i="1"/>
  <c r="L15" i="1"/>
  <c r="N15" i="1"/>
  <c r="R23" i="1"/>
  <c r="P23" i="1"/>
  <c r="P13" i="1"/>
  <c r="R13" i="1"/>
  <c r="T15" i="1"/>
  <c r="V15" i="1"/>
  <c r="N25" i="1"/>
  <c r="L25" i="1"/>
  <c r="N14" i="1"/>
  <c r="L14" i="1"/>
  <c r="P26" i="1"/>
  <c r="R26" i="1"/>
  <c r="N24" i="1"/>
  <c r="L24" i="1"/>
  <c r="R25" i="1"/>
  <c r="P25" i="1"/>
  <c r="V25" i="1"/>
  <c r="T25" i="1"/>
  <c r="N17" i="1"/>
  <c r="L17" i="1"/>
  <c r="V21" i="1"/>
  <c r="T21" i="1"/>
  <c r="N26" i="1"/>
  <c r="L26" i="1"/>
  <c r="V24" i="1"/>
  <c r="T24" i="1"/>
  <c r="P22" i="1"/>
  <c r="R22" i="1"/>
  <c r="N20" i="1"/>
  <c r="L20" i="1"/>
  <c r="R17" i="1"/>
  <c r="P17" i="1"/>
  <c r="V17" i="1"/>
  <c r="T17" i="1"/>
  <c r="P21" i="1"/>
  <c r="R21" i="1"/>
  <c r="N13" i="1"/>
  <c r="L13" i="1"/>
  <c r="N22" i="1"/>
  <c r="L22" i="1"/>
  <c r="V20" i="1"/>
  <c r="T20" i="1"/>
  <c r="P18" i="1"/>
  <c r="R18" i="1"/>
  <c r="N16" i="1"/>
  <c r="L16" i="1"/>
  <c r="N21" i="1"/>
  <c r="L21" i="1"/>
  <c r="L19" i="1"/>
  <c r="N19" i="1"/>
  <c r="V23" i="1"/>
  <c r="T23" i="1"/>
  <c r="T12" i="1"/>
  <c r="R12" i="1"/>
  <c r="Z12" i="1" s="1"/>
  <c r="Z47" i="1" l="1"/>
  <c r="AC47" i="1" s="1"/>
  <c r="Z43" i="1"/>
  <c r="AC43" i="1" s="1"/>
  <c r="Z45" i="1"/>
  <c r="AC45" i="1" s="1"/>
  <c r="Z41" i="1"/>
  <c r="AC41" i="1" s="1"/>
  <c r="Z46" i="1"/>
  <c r="AC46" i="1" s="1"/>
  <c r="Z54" i="1"/>
  <c r="AC54" i="1" s="1"/>
  <c r="Z44" i="1"/>
  <c r="AC44" i="1" s="1"/>
  <c r="Z50" i="1"/>
  <c r="AC50" i="1" s="1"/>
  <c r="Z42" i="1"/>
  <c r="AC42" i="1" s="1"/>
  <c r="Z52" i="1"/>
  <c r="AC52" i="1" s="1"/>
  <c r="Z40" i="1"/>
  <c r="AC40" i="1" s="1"/>
  <c r="Z51" i="1"/>
  <c r="AC51" i="1" s="1"/>
  <c r="Z53" i="1"/>
  <c r="AC53" i="1" s="1"/>
  <c r="Z49" i="1"/>
  <c r="AC49" i="1" s="1"/>
  <c r="Z14" i="1"/>
  <c r="AC14" i="1" s="1"/>
  <c r="Z15" i="1"/>
  <c r="AC15" i="1" s="1"/>
  <c r="Z13" i="1"/>
  <c r="AC13" i="1" s="1"/>
  <c r="Z21" i="1"/>
  <c r="AC21" i="1" s="1"/>
  <c r="Z26" i="1"/>
  <c r="AC26" i="1" s="1"/>
  <c r="Z19" i="1"/>
  <c r="AC19" i="1" s="1"/>
  <c r="Z22" i="1"/>
  <c r="AC22" i="1" s="1"/>
  <c r="Z17" i="1"/>
  <c r="AC17" i="1" s="1"/>
  <c r="Z25" i="1"/>
  <c r="AC25" i="1" s="1"/>
  <c r="Z16" i="1"/>
  <c r="AC16" i="1" s="1"/>
  <c r="Z20" i="1"/>
  <c r="AC20" i="1" s="1"/>
  <c r="Z24" i="1"/>
  <c r="AC24" i="1" s="1"/>
  <c r="Z23" i="1"/>
  <c r="AC23" i="1" s="1"/>
  <c r="Z18" i="1"/>
  <c r="AC18" i="1" s="1"/>
  <c r="AC12" i="1"/>
  <c r="AC27" i="1" l="1"/>
  <c r="AC55" i="1"/>
  <c r="AC28" i="1" l="1"/>
</calcChain>
</file>

<file path=xl/comments1.xml><?xml version="1.0" encoding="utf-8"?>
<comments xmlns="http://schemas.openxmlformats.org/spreadsheetml/2006/main">
  <authors>
    <author>setup</author>
  </authors>
  <commentList>
    <comment ref="D1" authorId="0" shapeId="0">
      <text>
        <r>
          <rPr>
            <b/>
            <sz val="9"/>
            <color indexed="81"/>
            <rFont val="Meiryo UI"/>
            <family val="3"/>
            <charset val="128"/>
          </rPr>
          <t>支援対象者が児童の場合、ここには保護者名を入力する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<sst xmlns="http://schemas.openxmlformats.org/spreadsheetml/2006/main" count="200" uniqueCount="88">
  <si>
    <t>年</t>
    <rPh sb="0" eb="1">
      <t>ネン</t>
    </rPh>
    <phoneticPr fontId="2"/>
  </si>
  <si>
    <t>月分</t>
    <rPh sb="0" eb="2">
      <t>ガツブン</t>
    </rPh>
    <phoneticPr fontId="2"/>
  </si>
  <si>
    <t>小計</t>
    <rPh sb="0" eb="2">
      <t>ショウケイ</t>
    </rPh>
    <phoneticPr fontId="2"/>
  </si>
  <si>
    <t>合計</t>
    <rPh sb="0" eb="2">
      <t>ゴウケイ</t>
    </rPh>
    <phoneticPr fontId="2"/>
  </si>
  <si>
    <t>受給者証番号</t>
    <rPh sb="0" eb="3">
      <t>ジュキュウシャ</t>
    </rPh>
    <rPh sb="3" eb="4">
      <t>ショウ</t>
    </rPh>
    <rPh sb="4" eb="6">
      <t>バンゴウ</t>
    </rPh>
    <phoneticPr fontId="2"/>
  </si>
  <si>
    <t>支給決定障害者等氏名</t>
    <rPh sb="0" eb="2">
      <t>シキュウ</t>
    </rPh>
    <rPh sb="2" eb="4">
      <t>ケッテイ</t>
    </rPh>
    <rPh sb="4" eb="7">
      <t>ショウガイシャ</t>
    </rPh>
    <rPh sb="7" eb="8">
      <t>トウ</t>
    </rPh>
    <rPh sb="8" eb="10">
      <t>シメイ</t>
    </rPh>
    <phoneticPr fontId="2"/>
  </si>
  <si>
    <t>利用者
負担額（円）　②</t>
    <rPh sb="0" eb="3">
      <t>リヨウシャ</t>
    </rPh>
    <rPh sb="4" eb="6">
      <t>フタン</t>
    </rPh>
    <rPh sb="6" eb="7">
      <t>ガク</t>
    </rPh>
    <rPh sb="8" eb="9">
      <t>エン</t>
    </rPh>
    <phoneticPr fontId="2"/>
  </si>
  <si>
    <t>ﾌﾘｶﾞﾅ</t>
    <phoneticPr fontId="2"/>
  </si>
  <si>
    <t>支給決定に係る
児童氏名</t>
    <rPh sb="0" eb="2">
      <t>シキュウ</t>
    </rPh>
    <rPh sb="2" eb="4">
      <t>ケッテイ</t>
    </rPh>
    <rPh sb="5" eb="6">
      <t>カカ</t>
    </rPh>
    <rPh sb="8" eb="10">
      <t>ジドウ</t>
    </rPh>
    <rPh sb="10" eb="12">
      <t>シメイ</t>
    </rPh>
    <phoneticPr fontId="2"/>
  </si>
  <si>
    <t>支給決定障害者等氏名</t>
    <rPh sb="0" eb="2">
      <t>シキュウ</t>
    </rPh>
    <rPh sb="2" eb="4">
      <t>ケッテイ</t>
    </rPh>
    <rPh sb="4" eb="7">
      <t>ショウガイシャ</t>
    </rPh>
    <rPh sb="7" eb="8">
      <t>ナド</t>
    </rPh>
    <rPh sb="8" eb="9">
      <t>シ</t>
    </rPh>
    <rPh sb="9" eb="10">
      <t>メイ</t>
    </rPh>
    <phoneticPr fontId="2"/>
  </si>
  <si>
    <t>区分</t>
    <rPh sb="0" eb="2">
      <t>クブン</t>
    </rPh>
    <phoneticPr fontId="2"/>
  </si>
  <si>
    <t>4時間以下</t>
    <rPh sb="1" eb="3">
      <t>ジカン</t>
    </rPh>
    <rPh sb="3" eb="5">
      <t>イカ</t>
    </rPh>
    <phoneticPr fontId="2"/>
  </si>
  <si>
    <t>8時間超</t>
    <rPh sb="1" eb="3">
      <t>ジカン</t>
    </rPh>
    <rPh sb="3" eb="4">
      <t>チョウ</t>
    </rPh>
    <phoneticPr fontId="2"/>
  </si>
  <si>
    <t>回数</t>
    <rPh sb="0" eb="2">
      <t>カイスウ</t>
    </rPh>
    <phoneticPr fontId="2"/>
  </si>
  <si>
    <t>サービスコード</t>
    <phoneticPr fontId="2"/>
  </si>
  <si>
    <t>日中一時支援　明細書</t>
    <rPh sb="0" eb="2">
      <t>ニッチュウ</t>
    </rPh>
    <rPh sb="2" eb="4">
      <t>イチジ</t>
    </rPh>
    <rPh sb="4" eb="6">
      <t>シエン</t>
    </rPh>
    <rPh sb="7" eb="10">
      <t>メイサイショ</t>
    </rPh>
    <phoneticPr fontId="2"/>
  </si>
  <si>
    <t>4時間超～
８時間以下</t>
    <rPh sb="1" eb="3">
      <t>ジカン</t>
    </rPh>
    <rPh sb="3" eb="4">
      <t>コ</t>
    </rPh>
    <rPh sb="7" eb="9">
      <t>ジカン</t>
    </rPh>
    <rPh sb="9" eb="11">
      <t>イカ</t>
    </rPh>
    <phoneticPr fontId="2"/>
  </si>
  <si>
    <t>当月
請求額（円）
　①－②</t>
    <rPh sb="0" eb="2">
      <t>トウゲツ</t>
    </rPh>
    <rPh sb="7" eb="8">
      <t>エン</t>
    </rPh>
    <phoneticPr fontId="2"/>
  </si>
  <si>
    <t>日中一時支援サービス内容</t>
    <rPh sb="0" eb="2">
      <t>ニッチュウ</t>
    </rPh>
    <rPh sb="2" eb="4">
      <t>イチジ</t>
    </rPh>
    <rPh sb="4" eb="6">
      <t>シエン</t>
    </rPh>
    <rPh sb="10" eb="12">
      <t>ナイヨウ</t>
    </rPh>
    <phoneticPr fontId="2"/>
  </si>
  <si>
    <t>区分</t>
    <rPh sb="0" eb="2">
      <t>くぶん</t>
    </rPh>
    <phoneticPr fontId="2" type="Hiragana" alignment="distributed"/>
  </si>
  <si>
    <t>４時間以下</t>
    <rPh sb="1" eb="3">
      <t>ジカン</t>
    </rPh>
    <rPh sb="3" eb="5">
      <t>イカ</t>
    </rPh>
    <phoneticPr fontId="2"/>
  </si>
  <si>
    <t>４時間～８時間以下</t>
    <rPh sb="1" eb="3">
      <t>ジカン</t>
    </rPh>
    <rPh sb="5" eb="7">
      <t>ジカン</t>
    </rPh>
    <rPh sb="7" eb="9">
      <t>イカ</t>
    </rPh>
    <phoneticPr fontId="2"/>
  </si>
  <si>
    <t>児１</t>
    <rPh sb="0" eb="1">
      <t>じ</t>
    </rPh>
    <phoneticPr fontId="2" type="Hiragana" alignment="distributed"/>
  </si>
  <si>
    <t>児２</t>
    <rPh sb="0" eb="1">
      <t>じ</t>
    </rPh>
    <phoneticPr fontId="2" type="Hiragana" alignment="distributed"/>
  </si>
  <si>
    <t>児３</t>
    <rPh sb="0" eb="1">
      <t>じ</t>
    </rPh>
    <phoneticPr fontId="2" type="Hiragana" alignment="distributed"/>
  </si>
  <si>
    <t>検索</t>
    <rPh sb="0" eb="2">
      <t>ケンサク</t>
    </rPh>
    <phoneticPr fontId="2"/>
  </si>
  <si>
    <t>単価</t>
    <rPh sb="0" eb="2">
      <t>タンカ</t>
    </rPh>
    <phoneticPr fontId="2"/>
  </si>
  <si>
    <t>利用時間</t>
  </si>
  <si>
    <t>サービスコード</t>
  </si>
  <si>
    <t>８時間越</t>
  </si>
  <si>
    <t>利用時間数</t>
    <rPh sb="4" eb="5">
      <t>カズ</t>
    </rPh>
    <phoneticPr fontId="2"/>
  </si>
  <si>
    <t>事業所番号</t>
    <rPh sb="0" eb="3">
      <t>ジギョウショ</t>
    </rPh>
    <rPh sb="3" eb="5">
      <t>バンゴウ</t>
    </rPh>
    <phoneticPr fontId="2"/>
  </si>
  <si>
    <t>事業者名</t>
    <rPh sb="0" eb="3">
      <t>ジギョウシャ</t>
    </rPh>
    <rPh sb="3" eb="4">
      <t>メイ</t>
    </rPh>
    <phoneticPr fontId="2"/>
  </si>
  <si>
    <t>事業所名</t>
    <rPh sb="0" eb="3">
      <t>ジギョウショ</t>
    </rPh>
    <rPh sb="3" eb="4">
      <t>メイ</t>
    </rPh>
    <phoneticPr fontId="2"/>
  </si>
  <si>
    <t>岸和田　花子</t>
    <rPh sb="0" eb="3">
      <t>キシワダ</t>
    </rPh>
    <rPh sb="4" eb="6">
      <t>ハナコ</t>
    </rPh>
    <phoneticPr fontId="2"/>
  </si>
  <si>
    <t>岸和田　太郎</t>
    <rPh sb="0" eb="3">
      <t>キシワダ</t>
    </rPh>
    <rPh sb="4" eb="6">
      <t>タロウ</t>
    </rPh>
    <phoneticPr fontId="2"/>
  </si>
  <si>
    <t>支給決定に係る障害児氏名</t>
    <rPh sb="0" eb="2">
      <t>シキュウ</t>
    </rPh>
    <rPh sb="2" eb="4">
      <t>ケッテイ</t>
    </rPh>
    <rPh sb="5" eb="6">
      <t>カカ</t>
    </rPh>
    <rPh sb="7" eb="8">
      <t>サワ</t>
    </rPh>
    <rPh sb="8" eb="9">
      <t>ガイ</t>
    </rPh>
    <rPh sb="9" eb="10">
      <t>ジ</t>
    </rPh>
    <rPh sb="10" eb="11">
      <t>シ</t>
    </rPh>
    <rPh sb="11" eb="12">
      <t>メイ</t>
    </rPh>
    <phoneticPr fontId="2"/>
  </si>
  <si>
    <t>岸和田市</t>
    <rPh sb="0" eb="4">
      <t>キシワダシ</t>
    </rPh>
    <phoneticPr fontId="2"/>
  </si>
  <si>
    <t>年齢</t>
  </si>
  <si>
    <t>障害程度</t>
  </si>
  <si>
    <t>18才　　以上</t>
  </si>
  <si>
    <t>区分１</t>
  </si>
  <si>
    <t>４時間以下の場合</t>
  </si>
  <si>
    <t>４時間を超え８時間以下の場合</t>
  </si>
  <si>
    <t>８時間を超える場合</t>
  </si>
  <si>
    <t>区分２</t>
  </si>
  <si>
    <t>区分３</t>
  </si>
  <si>
    <t>区分４</t>
  </si>
  <si>
    <t>区分５</t>
  </si>
  <si>
    <t>区分６</t>
  </si>
  <si>
    <t>18才　　未満</t>
  </si>
  <si>
    <t>低所得者食事提供加算</t>
  </si>
  <si>
    <t>児２</t>
    <rPh sb="0" eb="1">
      <t>ジ</t>
    </rPh>
    <phoneticPr fontId="2"/>
  </si>
  <si>
    <t>1級地</t>
    <rPh sb="1" eb="2">
      <t>キュウ</t>
    </rPh>
    <rPh sb="2" eb="3">
      <t>チ</t>
    </rPh>
    <phoneticPr fontId="2"/>
  </si>
  <si>
    <t>2級地</t>
    <rPh sb="1" eb="2">
      <t>キュウ</t>
    </rPh>
    <rPh sb="2" eb="3">
      <t>チ</t>
    </rPh>
    <phoneticPr fontId="2"/>
  </si>
  <si>
    <t>3級地</t>
    <rPh sb="1" eb="2">
      <t>キュウ</t>
    </rPh>
    <rPh sb="2" eb="3">
      <t>チ</t>
    </rPh>
    <phoneticPr fontId="2"/>
  </si>
  <si>
    <t>4級地</t>
    <rPh sb="1" eb="2">
      <t>キュウ</t>
    </rPh>
    <rPh sb="2" eb="3">
      <t>チ</t>
    </rPh>
    <phoneticPr fontId="2"/>
  </si>
  <si>
    <t>5級地</t>
    <rPh sb="1" eb="2">
      <t>キュウ</t>
    </rPh>
    <rPh sb="2" eb="3">
      <t>チ</t>
    </rPh>
    <phoneticPr fontId="2"/>
  </si>
  <si>
    <t>7級地</t>
    <rPh sb="1" eb="2">
      <t>キュウ</t>
    </rPh>
    <rPh sb="2" eb="3">
      <t>チ</t>
    </rPh>
    <phoneticPr fontId="2"/>
  </si>
  <si>
    <t>大阪市</t>
    <rPh sb="0" eb="3">
      <t>オオサカシ</t>
    </rPh>
    <phoneticPr fontId="2"/>
  </si>
  <si>
    <t>堺市</t>
    <rPh sb="0" eb="2">
      <t>サカイシ</t>
    </rPh>
    <phoneticPr fontId="2"/>
  </si>
  <si>
    <t>高石市</t>
    <rPh sb="0" eb="2">
      <t>タカイシ</t>
    </rPh>
    <rPh sb="2" eb="3">
      <t>シ</t>
    </rPh>
    <phoneticPr fontId="2"/>
  </si>
  <si>
    <t>泉大津市</t>
    <rPh sb="0" eb="4">
      <t>イズミオオツシ</t>
    </rPh>
    <phoneticPr fontId="2"/>
  </si>
  <si>
    <t>忠岡町</t>
    <rPh sb="0" eb="3">
      <t>タダオカチョウ</t>
    </rPh>
    <phoneticPr fontId="2"/>
  </si>
  <si>
    <t>6級地※</t>
    <rPh sb="1" eb="2">
      <t>キュウ</t>
    </rPh>
    <rPh sb="2" eb="3">
      <t>チ</t>
    </rPh>
    <phoneticPr fontId="2"/>
  </si>
  <si>
    <t>級地</t>
    <rPh sb="0" eb="1">
      <t>キュウ</t>
    </rPh>
    <rPh sb="1" eb="2">
      <t>チ</t>
    </rPh>
    <phoneticPr fontId="2"/>
  </si>
  <si>
    <t>級地区分</t>
    <rPh sb="0" eb="1">
      <t>キュウ</t>
    </rPh>
    <rPh sb="1" eb="3">
      <t>チク</t>
    </rPh>
    <rPh sb="3" eb="4">
      <t>チク</t>
    </rPh>
    <phoneticPr fontId="2"/>
  </si>
  <si>
    <t>分を入力してください。あとはリンクを貼ってます</t>
    <rPh sb="0" eb="1">
      <t>ブン</t>
    </rPh>
    <rPh sb="2" eb="4">
      <t>ニュウリョク</t>
    </rPh>
    <rPh sb="18" eb="19">
      <t>ハ</t>
    </rPh>
    <phoneticPr fontId="2"/>
  </si>
  <si>
    <t>分に単価を入力してください</t>
    <rPh sb="0" eb="1">
      <t>ブン</t>
    </rPh>
    <rPh sb="2" eb="4">
      <t>タンカ</t>
    </rPh>
    <rPh sb="5" eb="7">
      <t>ニュウリョク</t>
    </rPh>
    <phoneticPr fontId="2"/>
  </si>
  <si>
    <t>児１</t>
    <rPh sb="0" eb="1">
      <t>ジ</t>
    </rPh>
    <phoneticPr fontId="2"/>
  </si>
  <si>
    <t>児３</t>
    <rPh sb="0" eb="1">
      <t>ジ</t>
    </rPh>
    <phoneticPr fontId="2"/>
  </si>
  <si>
    <t>部分は入力必須</t>
    <rPh sb="0" eb="2">
      <t>ブブン</t>
    </rPh>
    <rPh sb="3" eb="5">
      <t>ニュウリョク</t>
    </rPh>
    <rPh sb="5" eb="7">
      <t>ヒッス</t>
    </rPh>
    <phoneticPr fontId="2"/>
  </si>
  <si>
    <t>食事加算</t>
    <rPh sb="0" eb="2">
      <t>ショクジ</t>
    </rPh>
    <rPh sb="2" eb="4">
      <t>カサン</t>
    </rPh>
    <phoneticPr fontId="2"/>
  </si>
  <si>
    <t>食事単価</t>
    <rPh sb="0" eb="2">
      <t>ショクジ</t>
    </rPh>
    <rPh sb="2" eb="4">
      <t>タンカ</t>
    </rPh>
    <phoneticPr fontId="2"/>
  </si>
  <si>
    <t>当月費用額
合計（円）  ①</t>
    <rPh sb="0" eb="2">
      <t>トウゲツ</t>
    </rPh>
    <rPh sb="2" eb="4">
      <t>ヒヨウ</t>
    </rPh>
    <rPh sb="4" eb="5">
      <t>ガク</t>
    </rPh>
    <rPh sb="6" eb="8">
      <t>ゴウケイ</t>
    </rPh>
    <rPh sb="9" eb="10">
      <t>エン</t>
    </rPh>
    <phoneticPr fontId="2"/>
  </si>
  <si>
    <t>枚中</t>
    <rPh sb="0" eb="1">
      <t>マイ</t>
    </rPh>
    <rPh sb="1" eb="2">
      <t>チュウ</t>
    </rPh>
    <phoneticPr fontId="2"/>
  </si>
  <si>
    <t>食事提供
体制加算
回数</t>
    <rPh sb="0" eb="2">
      <t>ショクジ</t>
    </rPh>
    <rPh sb="2" eb="4">
      <t>テイキョウ</t>
    </rPh>
    <rPh sb="5" eb="7">
      <t>タイセイ</t>
    </rPh>
    <rPh sb="7" eb="9">
      <t>カサン</t>
    </rPh>
    <rPh sb="10" eb="12">
      <t>カイスウ</t>
    </rPh>
    <phoneticPr fontId="2"/>
  </si>
  <si>
    <t>枚</t>
    <rPh sb="0" eb="1">
      <t>マイ</t>
    </rPh>
    <phoneticPr fontId="2"/>
  </si>
  <si>
    <t>市日中一時支援事業者の所在地の区分別報酬単価（円）R3.10～</t>
    <phoneticPr fontId="2"/>
  </si>
  <si>
    <t>和泉市</t>
    <rPh sb="0" eb="3">
      <t>イズミシ</t>
    </rPh>
    <phoneticPr fontId="2"/>
  </si>
  <si>
    <t>貝塚市</t>
    <rPh sb="0" eb="3">
      <t>カイヅカシ</t>
    </rPh>
    <phoneticPr fontId="2"/>
  </si>
  <si>
    <t>泉佐野市</t>
    <rPh sb="0" eb="4">
      <t>イズミサノシ</t>
    </rPh>
    <phoneticPr fontId="2"/>
  </si>
  <si>
    <t>泉南市</t>
    <rPh sb="0" eb="3">
      <t>センナンシ</t>
    </rPh>
    <phoneticPr fontId="2"/>
  </si>
  <si>
    <t>阪南市</t>
    <rPh sb="0" eb="3">
      <t>ハンナンシ</t>
    </rPh>
    <phoneticPr fontId="2"/>
  </si>
  <si>
    <t>熊取町</t>
    <rPh sb="0" eb="3">
      <t>クマトリチョウ</t>
    </rPh>
    <phoneticPr fontId="2"/>
  </si>
  <si>
    <t>田尻町</t>
    <rPh sb="0" eb="3">
      <t>タジリチョウ</t>
    </rPh>
    <phoneticPr fontId="2"/>
  </si>
  <si>
    <t>岬町</t>
    <rPh sb="0" eb="2">
      <t>ミサキチョウ</t>
    </rPh>
    <phoneticPr fontId="2"/>
  </si>
  <si>
    <t>令和</t>
    <rPh sb="0" eb="2">
      <t>レイワ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</si>
</sst>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0_);[Red]\(0\)"/>
    <numFmt numFmtId="177" formatCode="###\ &quot;件&quot;"/>
    <numFmt numFmtId="178" formatCode="###\ \ \ &quot;件&quot;"/>
    <numFmt numFmtId="179" formatCode="#,##0_);[Red]\(#,##0\)"/>
    <numFmt numFmtId="180" formatCode="#,##0_ "/>
    <numFmt numFmtId="181" formatCode="0.00_ "/>
  </numFmts>
  <fonts count="1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1"/>
      <name val="Meiryo UI"/>
      <family val="3"/>
      <charset val="128"/>
    </font>
    <font>
      <sz val="11"/>
      <color indexed="9"/>
      <name val="Meiryo UI"/>
      <family val="3"/>
      <charset val="128"/>
    </font>
    <font>
      <sz val="16"/>
      <name val="Meiryo UI"/>
      <family val="3"/>
      <charset val="128"/>
    </font>
    <font>
      <sz val="18"/>
      <name val="Meiryo UI"/>
      <family val="3"/>
      <charset val="128"/>
    </font>
    <font>
      <sz val="11"/>
      <color theme="0"/>
      <name val="Meiryo UI"/>
      <family val="3"/>
      <charset val="128"/>
    </font>
    <font>
      <sz val="12"/>
      <name val="Meiryo UI"/>
      <family val="3"/>
      <charset val="128"/>
    </font>
    <font>
      <sz val="9"/>
      <name val="Meiryo UI"/>
      <family val="3"/>
      <charset val="128"/>
    </font>
    <font>
      <sz val="10"/>
      <name val="Meiryo UI"/>
      <family val="3"/>
      <charset val="128"/>
    </font>
    <font>
      <sz val="20"/>
      <name val="Meiryo UI"/>
      <family val="3"/>
      <charset val="128"/>
    </font>
    <font>
      <sz val="9"/>
      <color indexed="10"/>
      <name val="Meiryo UI"/>
      <family val="3"/>
      <charset val="128"/>
    </font>
    <font>
      <sz val="8"/>
      <name val="Meiryo UI"/>
      <family val="3"/>
      <charset val="128"/>
    </font>
    <font>
      <sz val="6"/>
      <name val="Meiryo UI"/>
      <family val="3"/>
      <charset val="128"/>
    </font>
    <font>
      <b/>
      <sz val="9"/>
      <color indexed="81"/>
      <name val="Meiryo UI"/>
      <family val="3"/>
      <charset val="128"/>
    </font>
    <font>
      <sz val="10.5"/>
      <name val="Meiryo UI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4.9989318521683403E-2"/>
        <bgColor indexed="64"/>
      </patternFill>
    </fill>
  </fills>
  <borders count="87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 style="medium">
        <color rgb="FF000000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rgb="FFFF0000"/>
      </bottom>
      <diagonal/>
    </border>
    <border>
      <left style="medium">
        <color indexed="64"/>
      </left>
      <right/>
      <top/>
      <bottom style="thick">
        <color rgb="FFFF0000"/>
      </bottom>
      <diagonal/>
    </border>
    <border>
      <left style="thin">
        <color indexed="64"/>
      </left>
      <right style="thin">
        <color indexed="64"/>
      </right>
      <top/>
      <bottom style="thick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rgb="FFFF0000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rgb="FFFF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rgb="FFFF0000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92">
    <xf numFmtId="0" fontId="0" fillId="0" borderId="0" xfId="0">
      <alignment vertical="center"/>
    </xf>
    <xf numFmtId="0" fontId="4" fillId="0" borderId="0" xfId="0" applyFont="1" applyFill="1" applyBorder="1" applyProtection="1">
      <alignment vertical="center"/>
    </xf>
    <xf numFmtId="38" fontId="4" fillId="0" borderId="0" xfId="1" applyFont="1" applyFill="1" applyBorder="1" applyProtection="1">
      <alignment vertical="center"/>
    </xf>
    <xf numFmtId="0" fontId="5" fillId="0" borderId="0" xfId="0" applyFont="1" applyFill="1" applyBorder="1" applyProtection="1">
      <alignment vertical="center"/>
    </xf>
    <xf numFmtId="0" fontId="6" fillId="0" borderId="0" xfId="0" applyFont="1" applyFill="1" applyBorder="1" applyAlignment="1" applyProtection="1">
      <alignment horizontal="center" vertical="center"/>
    </xf>
    <xf numFmtId="0" fontId="7" fillId="0" borderId="0" xfId="0" applyFont="1" applyFill="1" applyBorder="1" applyProtection="1">
      <alignment vertical="center"/>
    </xf>
    <xf numFmtId="0" fontId="7" fillId="0" borderId="0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center" vertical="center" shrinkToFit="1"/>
    </xf>
    <xf numFmtId="0" fontId="6" fillId="0" borderId="0" xfId="0" applyFont="1" applyFill="1" applyBorder="1" applyAlignment="1" applyProtection="1">
      <alignment vertical="center"/>
    </xf>
    <xf numFmtId="0" fontId="8" fillId="0" borderId="0" xfId="0" applyFont="1" applyFill="1" applyBorder="1" applyProtection="1">
      <alignment vertical="center"/>
    </xf>
    <xf numFmtId="0" fontId="8" fillId="0" borderId="0" xfId="0" applyFont="1" applyFill="1" applyBorder="1" applyAlignment="1" applyProtection="1">
      <alignment horizontal="center" vertical="center"/>
    </xf>
    <xf numFmtId="0" fontId="9" fillId="0" borderId="0" xfId="0" applyFont="1" applyFill="1" applyBorder="1" applyAlignment="1" applyProtection="1">
      <alignment horizontal="center" vertical="center"/>
    </xf>
    <xf numFmtId="0" fontId="9" fillId="0" borderId="14" xfId="0" applyFont="1" applyFill="1" applyBorder="1" applyAlignment="1" applyProtection="1">
      <alignment horizontal="center" vertical="center"/>
    </xf>
    <xf numFmtId="0" fontId="9" fillId="0" borderId="15" xfId="0" applyFont="1" applyFill="1" applyBorder="1" applyAlignment="1" applyProtection="1">
      <alignment horizontal="center" vertical="center"/>
    </xf>
    <xf numFmtId="0" fontId="9" fillId="5" borderId="15" xfId="0" applyFont="1" applyFill="1" applyBorder="1" applyAlignment="1" applyProtection="1">
      <alignment horizontal="center" vertical="center"/>
      <protection locked="0"/>
    </xf>
    <xf numFmtId="0" fontId="9" fillId="5" borderId="15" xfId="0" applyFont="1" applyFill="1" applyBorder="1" applyAlignment="1" applyProtection="1">
      <alignment vertical="center"/>
      <protection locked="0"/>
    </xf>
    <xf numFmtId="0" fontId="9" fillId="0" borderId="15" xfId="0" applyFont="1" applyFill="1" applyBorder="1" applyAlignment="1" applyProtection="1">
      <alignment vertical="center"/>
    </xf>
    <xf numFmtId="0" fontId="9" fillId="0" borderId="9" xfId="0" applyFont="1" applyFill="1" applyBorder="1" applyAlignment="1" applyProtection="1">
      <alignment horizontal="center" vertical="center"/>
    </xf>
    <xf numFmtId="0" fontId="4" fillId="5" borderId="14" xfId="0" applyFont="1" applyFill="1" applyBorder="1" applyAlignment="1" applyProtection="1">
      <alignment vertical="center" shrinkToFit="1"/>
      <protection locked="0"/>
    </xf>
    <xf numFmtId="0" fontId="10" fillId="0" borderId="15" xfId="0" applyFont="1" applyFill="1" applyBorder="1" applyProtection="1">
      <alignment vertical="center"/>
    </xf>
    <xf numFmtId="0" fontId="11" fillId="5" borderId="15" xfId="0" applyNumberFormat="1" applyFont="1" applyFill="1" applyBorder="1" applyAlignment="1" applyProtection="1">
      <alignment horizontal="right" vertical="center" shrinkToFit="1"/>
      <protection locked="0"/>
    </xf>
    <xf numFmtId="0" fontId="11" fillId="0" borderId="9" xfId="0" applyFont="1" applyFill="1" applyBorder="1" applyAlignment="1" applyProtection="1">
      <alignment horizontal="center" vertical="center"/>
    </xf>
    <xf numFmtId="0" fontId="11" fillId="0" borderId="0" xfId="0" applyFont="1" applyFill="1" applyBorder="1" applyAlignment="1" applyProtection="1">
      <alignment horizontal="center" vertical="center"/>
    </xf>
    <xf numFmtId="0" fontId="9" fillId="0" borderId="0" xfId="0" applyFont="1" applyFill="1" applyBorder="1" applyProtection="1">
      <alignment vertical="center"/>
    </xf>
    <xf numFmtId="0" fontId="4" fillId="0" borderId="0" xfId="0" applyFont="1" applyFill="1" applyBorder="1" applyAlignment="1" applyProtection="1">
      <alignment vertical="center" shrinkToFit="1"/>
    </xf>
    <xf numFmtId="49" fontId="5" fillId="0" borderId="0" xfId="0" applyNumberFormat="1" applyFont="1" applyFill="1" applyBorder="1" applyProtection="1">
      <alignment vertical="center"/>
    </xf>
    <xf numFmtId="49" fontId="4" fillId="0" borderId="0" xfId="0" applyNumberFormat="1" applyFont="1" applyFill="1" applyBorder="1" applyProtection="1">
      <alignment vertical="center"/>
    </xf>
    <xf numFmtId="0" fontId="4" fillId="0" borderId="0" xfId="0" applyFont="1" applyFill="1" applyBorder="1" applyAlignment="1" applyProtection="1">
      <alignment horizontal="center" vertical="center"/>
    </xf>
    <xf numFmtId="0" fontId="12" fillId="5" borderId="84" xfId="0" applyFont="1" applyFill="1" applyBorder="1" applyAlignment="1" applyProtection="1">
      <alignment horizontal="center" vertical="center" shrinkToFit="1"/>
      <protection locked="0"/>
    </xf>
    <xf numFmtId="0" fontId="4" fillId="0" borderId="79" xfId="0" applyFont="1" applyFill="1" applyBorder="1" applyAlignment="1" applyProtection="1">
      <alignment horizontal="center" vertical="center"/>
    </xf>
    <xf numFmtId="0" fontId="10" fillId="0" borderId="0" xfId="0" applyFont="1" applyFill="1" applyBorder="1" applyAlignment="1" applyProtection="1">
      <alignment horizontal="center" vertical="center" wrapText="1"/>
    </xf>
    <xf numFmtId="0" fontId="13" fillId="0" borderId="0" xfId="0" applyFont="1" applyFill="1" applyBorder="1" applyAlignment="1" applyProtection="1">
      <alignment horizontal="justify" vertical="top" wrapText="1"/>
    </xf>
    <xf numFmtId="0" fontId="13" fillId="0" borderId="0" xfId="0" applyFont="1" applyFill="1" applyBorder="1" applyAlignment="1" applyProtection="1">
      <alignment horizontal="justify" vertical="top" shrinkToFit="1"/>
    </xf>
    <xf numFmtId="0" fontId="10" fillId="0" borderId="0" xfId="0" applyFont="1" applyFill="1" applyBorder="1" applyAlignment="1" applyProtection="1">
      <alignment horizontal="center" vertical="top" shrinkToFit="1"/>
    </xf>
    <xf numFmtId="0" fontId="10" fillId="0" borderId="0" xfId="0" applyFont="1" applyFill="1" applyBorder="1" applyAlignment="1" applyProtection="1">
      <alignment horizontal="center" vertical="top" wrapText="1"/>
    </xf>
    <xf numFmtId="0" fontId="9" fillId="0" borderId="49" xfId="0" applyFont="1" applyFill="1" applyBorder="1" applyAlignment="1" applyProtection="1">
      <alignment horizontal="center" vertical="center" shrinkToFit="1"/>
    </xf>
    <xf numFmtId="0" fontId="4" fillId="0" borderId="56" xfId="0" applyFont="1" applyFill="1" applyBorder="1" applyAlignment="1" applyProtection="1">
      <alignment horizontal="center" vertical="center" wrapText="1"/>
    </xf>
    <xf numFmtId="181" fontId="11" fillId="0" borderId="56" xfId="0" applyNumberFormat="1" applyFont="1" applyFill="1" applyBorder="1" applyAlignment="1" applyProtection="1">
      <alignment horizontal="center" vertical="center" wrapText="1"/>
    </xf>
    <xf numFmtId="181" fontId="4" fillId="0" borderId="56" xfId="0" applyNumberFormat="1" applyFont="1" applyFill="1" applyBorder="1" applyAlignment="1" applyProtection="1">
      <alignment vertical="center" shrinkToFit="1"/>
    </xf>
    <xf numFmtId="0" fontId="10" fillId="0" borderId="68" xfId="0" applyFont="1" applyFill="1" applyBorder="1" applyAlignment="1" applyProtection="1">
      <alignment horizontal="center" vertical="center" shrinkToFit="1"/>
    </xf>
    <xf numFmtId="0" fontId="4" fillId="0" borderId="69" xfId="0" applyFont="1" applyFill="1" applyBorder="1" applyAlignment="1" applyProtection="1">
      <alignment horizontal="center" vertical="center" shrinkToFit="1"/>
    </xf>
    <xf numFmtId="0" fontId="4" fillId="0" borderId="71" xfId="0" applyFont="1" applyFill="1" applyBorder="1" applyAlignment="1" applyProtection="1">
      <alignment horizontal="center" vertical="center" shrinkToFit="1"/>
    </xf>
    <xf numFmtId="0" fontId="10" fillId="0" borderId="72" xfId="0" applyFont="1" applyFill="1" applyBorder="1" applyAlignment="1" applyProtection="1">
      <alignment vertical="center" shrinkToFit="1"/>
    </xf>
    <xf numFmtId="0" fontId="4" fillId="0" borderId="63" xfId="0" applyFont="1" applyFill="1" applyBorder="1" applyProtection="1">
      <alignment vertical="center"/>
    </xf>
    <xf numFmtId="180" fontId="9" fillId="5" borderId="42" xfId="1" applyNumberFormat="1" applyFont="1" applyFill="1" applyBorder="1" applyAlignment="1" applyProtection="1">
      <alignment horizontal="center" vertical="center" shrinkToFit="1"/>
      <protection locked="0"/>
    </xf>
    <xf numFmtId="0" fontId="9" fillId="0" borderId="64" xfId="0" applyFont="1" applyFill="1" applyBorder="1" applyAlignment="1" applyProtection="1">
      <alignment horizontal="center" vertical="center" shrinkToFit="1"/>
    </xf>
    <xf numFmtId="176" fontId="9" fillId="0" borderId="63" xfId="0" applyNumberFormat="1" applyFont="1" applyFill="1" applyBorder="1" applyAlignment="1" applyProtection="1">
      <alignment vertical="center" shrinkToFit="1"/>
    </xf>
    <xf numFmtId="179" fontId="9" fillId="5" borderId="42" xfId="0" applyNumberFormat="1" applyFont="1" applyFill="1" applyBorder="1" applyAlignment="1" applyProtection="1">
      <alignment horizontal="right" vertical="center" shrinkToFit="1"/>
      <protection locked="0"/>
    </xf>
    <xf numFmtId="38" fontId="9" fillId="0" borderId="65" xfId="1" applyFont="1" applyFill="1" applyBorder="1" applyAlignment="1" applyProtection="1">
      <alignment horizontal="right" vertical="center" shrinkToFit="1"/>
    </xf>
    <xf numFmtId="176" fontId="9" fillId="0" borderId="41" xfId="0" applyNumberFormat="1" applyFont="1" applyFill="1" applyBorder="1" applyAlignment="1" applyProtection="1">
      <alignment vertical="center" shrinkToFit="1"/>
    </xf>
    <xf numFmtId="176" fontId="9" fillId="5" borderId="66" xfId="0" applyNumberFormat="1" applyFont="1" applyFill="1" applyBorder="1" applyAlignment="1" applyProtection="1">
      <alignment horizontal="center" vertical="center"/>
      <protection locked="0"/>
    </xf>
    <xf numFmtId="176" fontId="9" fillId="0" borderId="67" xfId="0" applyNumberFormat="1" applyFont="1" applyFill="1" applyBorder="1" applyAlignment="1" applyProtection="1">
      <alignment horizontal="center" vertical="center"/>
      <protection locked="0"/>
    </xf>
    <xf numFmtId="38" fontId="9" fillId="0" borderId="42" xfId="1" applyFont="1" applyFill="1" applyBorder="1" applyAlignment="1" applyProtection="1">
      <alignment horizontal="right" vertical="center"/>
    </xf>
    <xf numFmtId="0" fontId="4" fillId="0" borderId="51" xfId="0" applyFont="1" applyFill="1" applyBorder="1" applyProtection="1">
      <alignment vertical="center"/>
    </xf>
    <xf numFmtId="180" fontId="9" fillId="5" borderId="32" xfId="1" applyNumberFormat="1" applyFont="1" applyFill="1" applyBorder="1" applyAlignment="1" applyProtection="1">
      <alignment horizontal="center" vertical="center" shrinkToFit="1"/>
      <protection locked="0"/>
    </xf>
    <xf numFmtId="0" fontId="9" fillId="0" borderId="38" xfId="0" applyFont="1" applyFill="1" applyBorder="1" applyAlignment="1" applyProtection="1">
      <alignment horizontal="center" vertical="center" shrinkToFit="1"/>
    </xf>
    <xf numFmtId="176" fontId="9" fillId="0" borderId="51" xfId="0" applyNumberFormat="1" applyFont="1" applyFill="1" applyBorder="1" applyAlignment="1" applyProtection="1">
      <alignment vertical="center" shrinkToFit="1"/>
    </xf>
    <xf numFmtId="179" fontId="9" fillId="5" borderId="32" xfId="0" applyNumberFormat="1" applyFont="1" applyFill="1" applyBorder="1" applyAlignment="1" applyProtection="1">
      <alignment horizontal="right" vertical="center" shrinkToFit="1"/>
      <protection locked="0"/>
    </xf>
    <xf numFmtId="38" fontId="9" fillId="0" borderId="52" xfId="1" applyFont="1" applyFill="1" applyBorder="1" applyAlignment="1" applyProtection="1">
      <alignment horizontal="right" vertical="center" shrinkToFit="1"/>
    </xf>
    <xf numFmtId="176" fontId="9" fillId="0" borderId="56" xfId="0" applyNumberFormat="1" applyFont="1" applyFill="1" applyBorder="1" applyAlignment="1" applyProtection="1">
      <alignment vertical="center" shrinkToFit="1"/>
    </xf>
    <xf numFmtId="176" fontId="9" fillId="5" borderId="58" xfId="0" applyNumberFormat="1" applyFont="1" applyFill="1" applyBorder="1" applyAlignment="1" applyProtection="1">
      <alignment horizontal="center" vertical="center"/>
      <protection locked="0"/>
    </xf>
    <xf numFmtId="176" fontId="9" fillId="0" borderId="39" xfId="0" applyNumberFormat="1" applyFont="1" applyFill="1" applyBorder="1" applyAlignment="1" applyProtection="1">
      <alignment horizontal="center" vertical="center"/>
      <protection locked="0"/>
    </xf>
    <xf numFmtId="38" fontId="9" fillId="0" borderId="32" xfId="1" applyFont="1" applyFill="1" applyBorder="1" applyAlignment="1" applyProtection="1">
      <alignment horizontal="right" vertical="center"/>
    </xf>
    <xf numFmtId="0" fontId="4" fillId="0" borderId="53" xfId="0" applyFont="1" applyFill="1" applyBorder="1" applyProtection="1">
      <alignment vertical="center"/>
    </xf>
    <xf numFmtId="180" fontId="9" fillId="5" borderId="54" xfId="1" applyNumberFormat="1" applyFont="1" applyFill="1" applyBorder="1" applyAlignment="1" applyProtection="1">
      <alignment horizontal="center" vertical="center" shrinkToFit="1"/>
      <protection locked="0"/>
    </xf>
    <xf numFmtId="0" fontId="9" fillId="0" borderId="60" xfId="0" applyFont="1" applyFill="1" applyBorder="1" applyAlignment="1" applyProtection="1">
      <alignment horizontal="center" vertical="center" shrinkToFit="1"/>
    </xf>
    <xf numFmtId="176" fontId="9" fillId="0" borderId="53" xfId="0" applyNumberFormat="1" applyFont="1" applyFill="1" applyBorder="1" applyAlignment="1" applyProtection="1">
      <alignment vertical="center" shrinkToFit="1"/>
    </xf>
    <xf numFmtId="179" fontId="9" fillId="5" borderId="54" xfId="0" applyNumberFormat="1" applyFont="1" applyFill="1" applyBorder="1" applyAlignment="1" applyProtection="1">
      <alignment horizontal="right" vertical="center" shrinkToFit="1"/>
      <protection locked="0"/>
    </xf>
    <xf numFmtId="38" fontId="9" fillId="0" borderId="55" xfId="1" applyFont="1" applyFill="1" applyBorder="1" applyAlignment="1" applyProtection="1">
      <alignment horizontal="right" vertical="center" shrinkToFit="1"/>
    </xf>
    <xf numFmtId="176" fontId="9" fillId="0" borderId="61" xfId="0" applyNumberFormat="1" applyFont="1" applyFill="1" applyBorder="1" applyAlignment="1" applyProtection="1">
      <alignment vertical="center" shrinkToFit="1"/>
    </xf>
    <xf numFmtId="176" fontId="9" fillId="5" borderId="59" xfId="0" applyNumberFormat="1" applyFont="1" applyFill="1" applyBorder="1" applyAlignment="1" applyProtection="1">
      <alignment horizontal="center" vertical="center"/>
      <protection locked="0"/>
    </xf>
    <xf numFmtId="176" fontId="9" fillId="0" borderId="62" xfId="0" applyNumberFormat="1" applyFont="1" applyFill="1" applyBorder="1" applyAlignment="1" applyProtection="1">
      <alignment horizontal="center" vertical="center"/>
      <protection locked="0"/>
    </xf>
    <xf numFmtId="38" fontId="9" fillId="0" borderId="54" xfId="1" applyFont="1" applyFill="1" applyBorder="1" applyAlignment="1" applyProtection="1">
      <alignment horizontal="right" vertical="center"/>
    </xf>
    <xf numFmtId="177" fontId="9" fillId="0" borderId="30" xfId="1" applyNumberFormat="1" applyFont="1" applyFill="1" applyBorder="1" applyAlignment="1" applyProtection="1">
      <alignment horizontal="center" vertical="center"/>
    </xf>
    <xf numFmtId="38" fontId="9" fillId="0" borderId="48" xfId="1" applyFont="1" applyFill="1" applyBorder="1" applyAlignment="1" applyProtection="1">
      <alignment horizontal="center" vertical="center"/>
    </xf>
    <xf numFmtId="0" fontId="9" fillId="0" borderId="38" xfId="0" applyFont="1" applyFill="1" applyBorder="1" applyAlignment="1" applyProtection="1">
      <alignment horizontal="center" vertical="center"/>
    </xf>
    <xf numFmtId="0" fontId="9" fillId="0" borderId="56" xfId="0" applyFont="1" applyFill="1" applyBorder="1" applyAlignment="1" applyProtection="1">
      <alignment horizontal="center" vertical="center"/>
    </xf>
    <xf numFmtId="0" fontId="9" fillId="0" borderId="56" xfId="0" applyFont="1" applyFill="1" applyBorder="1" applyAlignment="1" applyProtection="1">
      <alignment vertical="center"/>
    </xf>
    <xf numFmtId="0" fontId="9" fillId="0" borderId="39" xfId="0" applyFont="1" applyFill="1" applyBorder="1" applyAlignment="1" applyProtection="1">
      <alignment horizontal="center" vertical="center"/>
    </xf>
    <xf numFmtId="0" fontId="4" fillId="5" borderId="38" xfId="0" applyFont="1" applyFill="1" applyBorder="1" applyAlignment="1" applyProtection="1">
      <alignment vertical="center" shrinkToFit="1"/>
      <protection locked="0"/>
    </xf>
    <xf numFmtId="0" fontId="10" fillId="0" borderId="56" xfId="0" applyFont="1" applyFill="1" applyBorder="1" applyProtection="1">
      <alignment vertical="center"/>
    </xf>
    <xf numFmtId="0" fontId="11" fillId="5" borderId="38" xfId="0" applyFont="1" applyFill="1" applyBorder="1" applyAlignment="1" applyProtection="1">
      <alignment horizontal="right" vertical="center" shrinkToFit="1"/>
      <protection locked="0"/>
    </xf>
    <xf numFmtId="0" fontId="11" fillId="0" borderId="39" xfId="0" applyFont="1" applyFill="1" applyBorder="1" applyAlignment="1" applyProtection="1">
      <alignment horizontal="center" vertical="center"/>
    </xf>
    <xf numFmtId="0" fontId="12" fillId="0" borderId="38" xfId="0" applyFont="1" applyFill="1" applyBorder="1" applyAlignment="1" applyProtection="1">
      <alignment horizontal="center" vertical="center" shrinkToFit="1"/>
    </xf>
    <xf numFmtId="0" fontId="4" fillId="0" borderId="39" xfId="0" applyFont="1" applyFill="1" applyBorder="1" applyAlignment="1" applyProtection="1">
      <alignment horizontal="center" vertical="center"/>
    </xf>
    <xf numFmtId="0" fontId="4" fillId="0" borderId="42" xfId="0" applyFont="1" applyFill="1" applyBorder="1" applyAlignment="1" applyProtection="1">
      <alignment horizontal="center" vertical="center" shrinkToFit="1"/>
    </xf>
    <xf numFmtId="177" fontId="9" fillId="0" borderId="49" xfId="1" applyNumberFormat="1" applyFont="1" applyFill="1" applyBorder="1" applyAlignment="1" applyProtection="1">
      <alignment horizontal="center" vertical="center"/>
    </xf>
    <xf numFmtId="0" fontId="4" fillId="0" borderId="0" xfId="0" applyFont="1" applyFill="1" applyAlignment="1" applyProtection="1">
      <alignment vertical="center" wrapText="1"/>
    </xf>
    <xf numFmtId="38" fontId="4" fillId="3" borderId="32" xfId="1" applyFont="1" applyFill="1" applyBorder="1" applyAlignment="1" applyProtection="1">
      <alignment horizontal="center" vertical="center" wrapText="1"/>
    </xf>
    <xf numFmtId="0" fontId="4" fillId="3" borderId="32" xfId="0" applyFont="1" applyFill="1" applyBorder="1" applyAlignment="1" applyProtection="1">
      <alignment horizontal="center" vertical="center" wrapText="1"/>
    </xf>
    <xf numFmtId="0" fontId="4" fillId="3" borderId="32" xfId="0" applyFont="1" applyFill="1" applyBorder="1" applyAlignment="1" applyProtection="1">
      <alignment horizontal="center" vertical="center"/>
    </xf>
    <xf numFmtId="0" fontId="4" fillId="0" borderId="0" xfId="0" applyFont="1" applyFill="1" applyProtection="1">
      <alignment vertical="center"/>
      <protection locked="0"/>
    </xf>
    <xf numFmtId="38" fontId="4" fillId="0" borderId="32" xfId="1" applyFont="1" applyFill="1" applyBorder="1" applyProtection="1">
      <alignment vertical="center"/>
      <protection locked="0"/>
    </xf>
    <xf numFmtId="0" fontId="4" fillId="0" borderId="32" xfId="0" applyFont="1" applyFill="1" applyBorder="1" applyProtection="1">
      <alignment vertical="center"/>
      <protection locked="0"/>
    </xf>
    <xf numFmtId="0" fontId="4" fillId="0" borderId="32" xfId="0" applyFont="1" applyFill="1" applyBorder="1" applyAlignment="1" applyProtection="1">
      <alignment horizontal="center" vertical="center"/>
      <protection locked="0"/>
    </xf>
    <xf numFmtId="38" fontId="4" fillId="0" borderId="0" xfId="1" applyFont="1" applyFill="1" applyProtection="1">
      <alignment vertical="center"/>
      <protection locked="0"/>
    </xf>
    <xf numFmtId="0" fontId="4" fillId="0" borderId="0" xfId="0" applyFont="1" applyFill="1" applyBorder="1" applyProtection="1">
      <alignment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Alignment="1" applyProtection="1">
      <alignment horizontal="center" vertical="center"/>
      <protection locked="0"/>
    </xf>
    <xf numFmtId="0" fontId="4" fillId="0" borderId="32" xfId="0" applyFont="1" applyFill="1" applyBorder="1" applyAlignment="1" applyProtection="1">
      <alignment horizontal="center" vertical="center"/>
    </xf>
    <xf numFmtId="0" fontId="4" fillId="0" borderId="0" xfId="0" applyFont="1">
      <alignment vertical="center"/>
    </xf>
    <xf numFmtId="0" fontId="10" fillId="0" borderId="16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4" borderId="9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/>
    </xf>
    <xf numFmtId="0" fontId="10" fillId="0" borderId="8" xfId="0" applyFont="1" applyBorder="1" applyAlignment="1">
      <alignment vertical="center"/>
    </xf>
    <xf numFmtId="0" fontId="10" fillId="0" borderId="8" xfId="0" applyFont="1" applyBorder="1" applyAlignment="1">
      <alignment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4" borderId="6" xfId="0" applyFont="1" applyFill="1" applyBorder="1" applyAlignment="1">
      <alignment horizontal="center" vertical="center" wrapText="1"/>
    </xf>
    <xf numFmtId="0" fontId="4" fillId="0" borderId="11" xfId="0" applyFont="1" applyFill="1" applyBorder="1">
      <alignment vertical="center"/>
    </xf>
    <xf numFmtId="0" fontId="4" fillId="0" borderId="6" xfId="0" applyFont="1" applyFill="1" applyBorder="1" applyAlignment="1">
      <alignment vertical="center" wrapText="1"/>
    </xf>
    <xf numFmtId="0" fontId="4" fillId="0" borderId="8" xfId="0" applyFont="1" applyFill="1" applyBorder="1">
      <alignment vertical="center"/>
    </xf>
    <xf numFmtId="0" fontId="10" fillId="0" borderId="7" xfId="0" applyFont="1" applyBorder="1" applyAlignment="1">
      <alignment horizontal="justify" vertical="center"/>
    </xf>
    <xf numFmtId="0" fontId="4" fillId="0" borderId="0" xfId="0" applyFont="1" applyFill="1">
      <alignment vertical="center"/>
    </xf>
    <xf numFmtId="0" fontId="4" fillId="0" borderId="6" xfId="0" applyFont="1" applyBorder="1" applyAlignment="1">
      <alignment vertical="center" wrapText="1"/>
    </xf>
    <xf numFmtId="179" fontId="11" fillId="0" borderId="10" xfId="1" applyNumberFormat="1" applyFont="1" applyBorder="1">
      <alignment vertical="center"/>
    </xf>
    <xf numFmtId="179" fontId="11" fillId="4" borderId="10" xfId="1" applyNumberFormat="1" applyFont="1" applyFill="1" applyBorder="1">
      <alignment vertical="center"/>
    </xf>
    <xf numFmtId="0" fontId="4" fillId="0" borderId="0" xfId="0" applyFont="1" applyFill="1" applyProtection="1">
      <alignment vertical="center"/>
    </xf>
    <xf numFmtId="49" fontId="4" fillId="0" borderId="33" xfId="0" applyNumberFormat="1" applyFont="1" applyFill="1" applyBorder="1" applyAlignment="1" applyProtection="1">
      <alignment horizontal="center" vertical="center"/>
    </xf>
    <xf numFmtId="0" fontId="4" fillId="0" borderId="33" xfId="0" applyFont="1" applyFill="1" applyBorder="1" applyAlignment="1" applyProtection="1">
      <alignment horizontal="center" vertical="center"/>
    </xf>
    <xf numFmtId="0" fontId="4" fillId="0" borderId="33" xfId="0" applyFont="1" applyFill="1" applyBorder="1" applyAlignment="1" applyProtection="1">
      <alignment horizontal="center" vertical="center" shrinkToFit="1"/>
    </xf>
    <xf numFmtId="0" fontId="4" fillId="0" borderId="40" xfId="0" applyFont="1" applyFill="1" applyBorder="1" applyAlignment="1" applyProtection="1">
      <alignment horizontal="center" vertical="center"/>
    </xf>
    <xf numFmtId="0" fontId="4" fillId="0" borderId="32" xfId="0" applyFont="1" applyFill="1" applyBorder="1" applyProtection="1">
      <alignment vertical="center"/>
    </xf>
    <xf numFmtId="49" fontId="4" fillId="2" borderId="3" xfId="0" applyNumberFormat="1" applyFont="1" applyFill="1" applyBorder="1" applyProtection="1">
      <alignment vertical="center"/>
    </xf>
    <xf numFmtId="0" fontId="4" fillId="2" borderId="31" xfId="0" applyFont="1" applyFill="1" applyBorder="1" applyProtection="1">
      <alignment vertical="center"/>
    </xf>
    <xf numFmtId="0" fontId="4" fillId="2" borderId="1" xfId="0" applyFont="1" applyFill="1" applyBorder="1" applyProtection="1">
      <alignment vertical="center"/>
    </xf>
    <xf numFmtId="0" fontId="4" fillId="2" borderId="1" xfId="0" applyFont="1" applyFill="1" applyBorder="1" applyAlignment="1" applyProtection="1">
      <alignment horizontal="center" vertical="center"/>
    </xf>
    <xf numFmtId="0" fontId="4" fillId="2" borderId="32" xfId="0" applyFont="1" applyFill="1" applyBorder="1" applyProtection="1">
      <alignment vertical="center"/>
    </xf>
    <xf numFmtId="49" fontId="4" fillId="2" borderId="4" xfId="0" applyNumberFormat="1" applyFont="1" applyFill="1" applyBorder="1" applyProtection="1">
      <alignment vertical="center"/>
    </xf>
    <xf numFmtId="0" fontId="4" fillId="2" borderId="30" xfId="0" applyFont="1" applyFill="1" applyBorder="1" applyProtection="1">
      <alignment vertical="center"/>
    </xf>
    <xf numFmtId="0" fontId="4" fillId="2" borderId="0" xfId="0" applyFont="1" applyFill="1" applyBorder="1" applyProtection="1">
      <alignment vertical="center"/>
    </xf>
    <xf numFmtId="49" fontId="4" fillId="2" borderId="5" xfId="0" applyNumberFormat="1" applyFont="1" applyFill="1" applyBorder="1" applyProtection="1">
      <alignment vertical="center"/>
    </xf>
    <xf numFmtId="0" fontId="4" fillId="2" borderId="29" xfId="0" applyFont="1" applyFill="1" applyBorder="1" applyProtection="1">
      <alignment vertical="center"/>
    </xf>
    <xf numFmtId="0" fontId="4" fillId="2" borderId="2" xfId="0" applyFont="1" applyFill="1" applyBorder="1" applyProtection="1">
      <alignment vertical="center"/>
    </xf>
    <xf numFmtId="0" fontId="4" fillId="0" borderId="2" xfId="0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center" vertical="center"/>
    </xf>
    <xf numFmtId="3" fontId="17" fillId="4" borderId="10" xfId="0" applyNumberFormat="1" applyFont="1" applyFill="1" applyBorder="1" applyAlignment="1" applyProtection="1">
      <alignment horizontal="right" vertical="center" wrapText="1"/>
    </xf>
    <xf numFmtId="49" fontId="4" fillId="2" borderId="34" xfId="0" applyNumberFormat="1" applyFont="1" applyFill="1" applyBorder="1" applyProtection="1">
      <alignment vertical="center"/>
    </xf>
    <xf numFmtId="0" fontId="4" fillId="2" borderId="35" xfId="0" applyFont="1" applyFill="1" applyBorder="1" applyProtection="1">
      <alignment vertical="center"/>
    </xf>
    <xf numFmtId="0" fontId="4" fillId="2" borderId="36" xfId="0" applyFont="1" applyFill="1" applyBorder="1" applyProtection="1">
      <alignment vertical="center"/>
    </xf>
    <xf numFmtId="0" fontId="4" fillId="0" borderId="36" xfId="0" applyFont="1" applyFill="1" applyBorder="1" applyAlignment="1" applyProtection="1">
      <alignment horizontal="center" vertical="center"/>
    </xf>
    <xf numFmtId="0" fontId="4" fillId="0" borderId="43" xfId="0" applyFont="1" applyFill="1" applyBorder="1" applyProtection="1">
      <alignment vertical="center"/>
    </xf>
    <xf numFmtId="49" fontId="4" fillId="2" borderId="44" xfId="0" applyNumberFormat="1" applyFont="1" applyFill="1" applyBorder="1" applyProtection="1">
      <alignment vertical="center"/>
    </xf>
    <xf numFmtId="0" fontId="4" fillId="2" borderId="45" xfId="0" applyFont="1" applyFill="1" applyBorder="1" applyProtection="1">
      <alignment vertical="center"/>
    </xf>
    <xf numFmtId="0" fontId="4" fillId="2" borderId="43" xfId="0" applyFont="1" applyFill="1" applyBorder="1" applyProtection="1">
      <alignment vertical="center"/>
    </xf>
    <xf numFmtId="0" fontId="4" fillId="0" borderId="43" xfId="0" applyFont="1" applyFill="1" applyBorder="1" applyAlignment="1" applyProtection="1">
      <alignment horizontal="center" vertical="center"/>
    </xf>
    <xf numFmtId="3" fontId="17" fillId="4" borderId="44" xfId="0" applyNumberFormat="1" applyFont="1" applyFill="1" applyBorder="1" applyAlignment="1" applyProtection="1">
      <alignment horizontal="right" vertical="center"/>
    </xf>
    <xf numFmtId="0" fontId="4" fillId="0" borderId="46" xfId="0" applyFont="1" applyFill="1" applyBorder="1" applyProtection="1">
      <alignment vertical="center"/>
    </xf>
    <xf numFmtId="49" fontId="4" fillId="0" borderId="4" xfId="0" applyNumberFormat="1" applyFont="1" applyFill="1" applyBorder="1" applyProtection="1">
      <alignment vertical="center"/>
    </xf>
    <xf numFmtId="49" fontId="4" fillId="0" borderId="30" xfId="0" applyNumberFormat="1" applyFont="1" applyFill="1" applyBorder="1" applyProtection="1">
      <alignment vertical="center"/>
    </xf>
    <xf numFmtId="0" fontId="4" fillId="2" borderId="0" xfId="0" applyFont="1" applyFill="1" applyBorder="1" applyAlignment="1" applyProtection="1">
      <alignment horizontal="center" vertical="center"/>
    </xf>
    <xf numFmtId="49" fontId="4" fillId="0" borderId="5" xfId="0" applyNumberFormat="1" applyFont="1" applyFill="1" applyBorder="1" applyProtection="1">
      <alignment vertical="center"/>
    </xf>
    <xf numFmtId="49" fontId="4" fillId="0" borderId="29" xfId="0" applyNumberFormat="1" applyFont="1" applyFill="1" applyBorder="1" applyProtection="1">
      <alignment vertical="center"/>
    </xf>
    <xf numFmtId="49" fontId="4" fillId="0" borderId="2" xfId="0" applyNumberFormat="1" applyFont="1" applyFill="1" applyBorder="1" applyProtection="1">
      <alignment vertical="center"/>
    </xf>
    <xf numFmtId="49" fontId="4" fillId="0" borderId="3" xfId="0" applyNumberFormat="1" applyFont="1" applyFill="1" applyBorder="1" applyProtection="1">
      <alignment vertical="center"/>
    </xf>
    <xf numFmtId="49" fontId="4" fillId="0" borderId="31" xfId="0" applyNumberFormat="1" applyFont="1" applyFill="1" applyBorder="1" applyProtection="1">
      <alignment vertical="center"/>
    </xf>
    <xf numFmtId="49" fontId="4" fillId="0" borderId="1" xfId="0" applyNumberFormat="1" applyFont="1" applyFill="1" applyBorder="1" applyProtection="1">
      <alignment vertical="center"/>
    </xf>
    <xf numFmtId="49" fontId="4" fillId="0" borderId="34" xfId="0" applyNumberFormat="1" applyFont="1" applyFill="1" applyBorder="1" applyProtection="1">
      <alignment vertical="center"/>
    </xf>
    <xf numFmtId="49" fontId="4" fillId="0" borderId="35" xfId="0" applyNumberFormat="1" applyFont="1" applyFill="1" applyBorder="1" applyProtection="1">
      <alignment vertical="center"/>
    </xf>
    <xf numFmtId="49" fontId="4" fillId="0" borderId="36" xfId="0" applyNumberFormat="1" applyFont="1" applyFill="1" applyBorder="1" applyProtection="1">
      <alignment vertical="center"/>
    </xf>
    <xf numFmtId="49" fontId="4" fillId="0" borderId="44" xfId="0" applyNumberFormat="1" applyFont="1" applyFill="1" applyBorder="1" applyProtection="1">
      <alignment vertical="center"/>
    </xf>
    <xf numFmtId="49" fontId="4" fillId="0" borderId="45" xfId="0" applyNumberFormat="1" applyFont="1" applyFill="1" applyBorder="1" applyProtection="1">
      <alignment vertical="center"/>
    </xf>
    <xf numFmtId="49" fontId="4" fillId="0" borderId="43" xfId="0" applyNumberFormat="1" applyFont="1" applyFill="1" applyBorder="1" applyProtection="1">
      <alignment vertical="center"/>
    </xf>
    <xf numFmtId="49" fontId="4" fillId="0" borderId="0" xfId="0" applyNumberFormat="1" applyFont="1" applyFill="1" applyProtection="1">
      <alignment vertical="center"/>
    </xf>
    <xf numFmtId="0" fontId="4" fillId="0" borderId="0" xfId="0" applyFont="1" applyFill="1" applyAlignment="1" applyProtection="1">
      <alignment horizontal="center" vertical="center"/>
    </xf>
    <xf numFmtId="0" fontId="4" fillId="0" borderId="0" xfId="0" applyNumberFormat="1" applyFont="1" applyFill="1" applyProtection="1">
      <alignment vertical="center"/>
    </xf>
    <xf numFmtId="0" fontId="11" fillId="0" borderId="7" xfId="0" applyFont="1" applyBorder="1" applyAlignment="1">
      <alignment horizontal="right" vertical="center" wrapText="1"/>
    </xf>
    <xf numFmtId="0" fontId="11" fillId="0" borderId="7" xfId="0" applyFont="1" applyFill="1" applyBorder="1" applyAlignment="1">
      <alignment horizontal="right" vertical="center" wrapText="1"/>
    </xf>
    <xf numFmtId="0" fontId="11" fillId="4" borderId="7" xfId="0" applyFont="1" applyFill="1" applyBorder="1" applyAlignment="1">
      <alignment horizontal="right" vertical="center" wrapText="1"/>
    </xf>
    <xf numFmtId="3" fontId="11" fillId="0" borderId="12" xfId="0" applyNumberFormat="1" applyFont="1" applyFill="1" applyBorder="1" applyAlignment="1">
      <alignment horizontal="right" vertical="center"/>
    </xf>
    <xf numFmtId="0" fontId="4" fillId="2" borderId="31" xfId="0" applyFont="1" applyFill="1" applyBorder="1" applyAlignment="1" applyProtection="1">
      <alignment horizontal="center" vertical="center"/>
    </xf>
    <xf numFmtId="0" fontId="4" fillId="2" borderId="30" xfId="0" applyFont="1" applyFill="1" applyBorder="1" applyAlignment="1" applyProtection="1">
      <alignment horizontal="center" vertical="center"/>
    </xf>
    <xf numFmtId="0" fontId="4" fillId="2" borderId="29" xfId="0" applyFont="1" applyFill="1" applyBorder="1" applyAlignment="1" applyProtection="1">
      <alignment horizontal="center" vertical="center"/>
    </xf>
    <xf numFmtId="0" fontId="4" fillId="2" borderId="35" xfId="0" applyFont="1" applyFill="1" applyBorder="1" applyAlignment="1" applyProtection="1">
      <alignment horizontal="center" vertical="center"/>
    </xf>
    <xf numFmtId="0" fontId="4" fillId="2" borderId="45" xfId="0" applyFont="1" applyFill="1" applyBorder="1" applyAlignment="1" applyProtection="1">
      <alignment horizontal="center" vertical="center"/>
    </xf>
    <xf numFmtId="49" fontId="4" fillId="0" borderId="30" xfId="0" applyNumberFormat="1" applyFont="1" applyFill="1" applyBorder="1" applyAlignment="1" applyProtection="1">
      <alignment horizontal="center" vertical="center"/>
    </xf>
    <xf numFmtId="49" fontId="4" fillId="0" borderId="29" xfId="0" applyNumberFormat="1" applyFont="1" applyFill="1" applyBorder="1" applyAlignment="1" applyProtection="1">
      <alignment horizontal="center" vertical="center"/>
    </xf>
    <xf numFmtId="49" fontId="4" fillId="0" borderId="31" xfId="0" applyNumberFormat="1" applyFont="1" applyFill="1" applyBorder="1" applyAlignment="1" applyProtection="1">
      <alignment horizontal="center" vertical="center"/>
    </xf>
    <xf numFmtId="49" fontId="4" fillId="0" borderId="35" xfId="0" applyNumberFormat="1" applyFont="1" applyFill="1" applyBorder="1" applyAlignment="1" applyProtection="1">
      <alignment horizontal="center" vertical="center"/>
    </xf>
    <xf numFmtId="49" fontId="4" fillId="0" borderId="45" xfId="0" applyNumberFormat="1" applyFont="1" applyFill="1" applyBorder="1" applyAlignment="1" applyProtection="1">
      <alignment horizontal="center" vertical="center"/>
    </xf>
    <xf numFmtId="0" fontId="4" fillId="2" borderId="39" xfId="0" applyFont="1" applyFill="1" applyBorder="1" applyProtection="1">
      <alignment vertical="center"/>
    </xf>
    <xf numFmtId="0" fontId="4" fillId="0" borderId="39" xfId="0" applyFont="1" applyFill="1" applyBorder="1" applyProtection="1">
      <alignment vertical="center"/>
    </xf>
    <xf numFmtId="3" fontId="17" fillId="4" borderId="10" xfId="0" applyNumberFormat="1" applyFont="1" applyFill="1" applyBorder="1" applyAlignment="1" applyProtection="1">
      <alignment horizontal="right" vertical="center"/>
    </xf>
    <xf numFmtId="0" fontId="4" fillId="0" borderId="85" xfId="0" applyFont="1" applyFill="1" applyBorder="1" applyProtection="1">
      <alignment vertical="center"/>
    </xf>
    <xf numFmtId="0" fontId="4" fillId="2" borderId="67" xfId="0" applyFont="1" applyFill="1" applyBorder="1" applyProtection="1">
      <alignment vertical="center"/>
    </xf>
    <xf numFmtId="3" fontId="17" fillId="4" borderId="86" xfId="0" applyNumberFormat="1" applyFont="1" applyFill="1" applyBorder="1" applyAlignment="1" applyProtection="1">
      <alignment horizontal="right" vertical="center"/>
    </xf>
    <xf numFmtId="3" fontId="17" fillId="4" borderId="12" xfId="0" applyNumberFormat="1" applyFont="1" applyFill="1" applyBorder="1" applyAlignment="1" applyProtection="1">
      <alignment horizontal="right" vertical="center" wrapText="1"/>
    </xf>
    <xf numFmtId="3" fontId="4" fillId="2" borderId="67" xfId="0" applyNumberFormat="1" applyFont="1" applyFill="1" applyBorder="1" applyProtection="1">
      <alignment vertical="center"/>
    </xf>
    <xf numFmtId="0" fontId="9" fillId="5" borderId="56" xfId="0" applyFont="1" applyFill="1" applyBorder="1" applyAlignment="1" applyProtection="1">
      <alignment horizontal="center" vertical="center"/>
    </xf>
    <xf numFmtId="0" fontId="9" fillId="5" borderId="56" xfId="0" applyFont="1" applyFill="1" applyBorder="1" applyAlignment="1" applyProtection="1">
      <alignment vertical="center"/>
    </xf>
    <xf numFmtId="0" fontId="9" fillId="0" borderId="32" xfId="0" applyFont="1" applyFill="1" applyBorder="1" applyAlignment="1" applyProtection="1">
      <alignment horizontal="center" vertical="center" shrinkToFit="1"/>
    </xf>
    <xf numFmtId="0" fontId="9" fillId="0" borderId="54" xfId="0" applyFont="1" applyFill="1" applyBorder="1" applyAlignment="1" applyProtection="1">
      <alignment horizontal="center" vertical="center" shrinkToFit="1"/>
    </xf>
    <xf numFmtId="0" fontId="4" fillId="0" borderId="48" xfId="0" applyFont="1" applyFill="1" applyBorder="1" applyAlignment="1" applyProtection="1">
      <alignment horizontal="center" vertical="center"/>
    </xf>
    <xf numFmtId="0" fontId="4" fillId="0" borderId="51" xfId="0" applyFont="1" applyFill="1" applyBorder="1" applyAlignment="1" applyProtection="1">
      <alignment horizontal="center" vertical="center"/>
    </xf>
    <xf numFmtId="0" fontId="4" fillId="0" borderId="68" xfId="0" applyFont="1" applyFill="1" applyBorder="1" applyAlignment="1" applyProtection="1">
      <alignment horizontal="center" vertical="center"/>
    </xf>
    <xf numFmtId="38" fontId="4" fillId="0" borderId="49" xfId="1" applyFont="1" applyFill="1" applyBorder="1" applyAlignment="1" applyProtection="1">
      <alignment horizontal="center" vertical="center"/>
    </xf>
    <xf numFmtId="38" fontId="4" fillId="0" borderId="32" xfId="1" applyFont="1" applyFill="1" applyBorder="1" applyAlignment="1" applyProtection="1">
      <alignment horizontal="center" vertical="center"/>
    </xf>
    <xf numFmtId="38" fontId="4" fillId="0" borderId="69" xfId="1" applyFont="1" applyFill="1" applyBorder="1" applyAlignment="1" applyProtection="1">
      <alignment horizontal="center" vertical="center"/>
    </xf>
    <xf numFmtId="0" fontId="4" fillId="0" borderId="49" xfId="0" applyFont="1" applyFill="1" applyBorder="1" applyAlignment="1" applyProtection="1">
      <alignment horizontal="center" vertical="center" wrapText="1"/>
    </xf>
    <xf numFmtId="0" fontId="4" fillId="0" borderId="32" xfId="0" applyFont="1" applyFill="1" applyBorder="1" applyAlignment="1" applyProtection="1">
      <alignment horizontal="center" vertical="center" wrapText="1"/>
    </xf>
    <xf numFmtId="0" fontId="4" fillId="0" borderId="69" xfId="0" applyFont="1" applyFill="1" applyBorder="1" applyAlignment="1" applyProtection="1">
      <alignment horizontal="center" vertical="center" wrapText="1"/>
    </xf>
    <xf numFmtId="0" fontId="4" fillId="0" borderId="49" xfId="0" applyFont="1" applyFill="1" applyBorder="1" applyAlignment="1" applyProtection="1">
      <alignment horizontal="center" vertical="center" shrinkToFit="1"/>
    </xf>
    <xf numFmtId="0" fontId="4" fillId="0" borderId="38" xfId="0" applyFont="1" applyFill="1" applyBorder="1" applyAlignment="1" applyProtection="1">
      <alignment horizontal="center" vertical="center" shrinkToFit="1"/>
    </xf>
    <xf numFmtId="0" fontId="4" fillId="0" borderId="70" xfId="0" applyFont="1" applyFill="1" applyBorder="1" applyAlignment="1" applyProtection="1">
      <alignment horizontal="center" vertical="center" shrinkToFit="1"/>
    </xf>
    <xf numFmtId="0" fontId="4" fillId="0" borderId="32" xfId="0" applyFont="1" applyFill="1" applyBorder="1" applyAlignment="1" applyProtection="1">
      <alignment horizontal="center" vertical="center"/>
    </xf>
    <xf numFmtId="0" fontId="9" fillId="0" borderId="42" xfId="0" applyFont="1" applyFill="1" applyBorder="1" applyAlignment="1" applyProtection="1">
      <alignment horizontal="center" vertical="center" shrinkToFit="1"/>
    </xf>
    <xf numFmtId="38" fontId="9" fillId="5" borderId="32" xfId="1" applyFont="1" applyFill="1" applyBorder="1" applyAlignment="1" applyProtection="1">
      <alignment horizontal="right" vertical="center"/>
      <protection locked="0"/>
    </xf>
    <xf numFmtId="0" fontId="4" fillId="0" borderId="42" xfId="0" applyFont="1" applyFill="1" applyBorder="1" applyAlignment="1" applyProtection="1">
      <alignment horizontal="center" vertical="center" shrinkToFit="1"/>
    </xf>
    <xf numFmtId="178" fontId="9" fillId="0" borderId="49" xfId="0" applyNumberFormat="1" applyFont="1" applyFill="1" applyBorder="1" applyAlignment="1" applyProtection="1">
      <alignment horizontal="right" vertical="center" shrinkToFit="1"/>
    </xf>
    <xf numFmtId="178" fontId="9" fillId="0" borderId="50" xfId="0" applyNumberFormat="1" applyFont="1" applyFill="1" applyBorder="1" applyAlignment="1" applyProtection="1">
      <alignment horizontal="right" vertical="center" shrinkToFit="1"/>
    </xf>
    <xf numFmtId="0" fontId="4" fillId="0" borderId="49" xfId="0" applyFont="1" applyFill="1" applyBorder="1" applyAlignment="1" applyProtection="1">
      <alignment horizontal="center" vertical="center"/>
    </xf>
    <xf numFmtId="178" fontId="9" fillId="0" borderId="30" xfId="0" applyNumberFormat="1" applyFont="1" applyFill="1" applyBorder="1" applyAlignment="1" applyProtection="1">
      <alignment horizontal="right" vertical="center" shrinkToFit="1"/>
    </xf>
    <xf numFmtId="0" fontId="9" fillId="0" borderId="39" xfId="0" applyFont="1" applyFill="1" applyBorder="1" applyAlignment="1" applyProtection="1">
      <alignment horizontal="center" vertical="center" shrinkToFit="1"/>
    </xf>
    <xf numFmtId="0" fontId="11" fillId="0" borderId="49" xfId="0" applyFont="1" applyFill="1" applyBorder="1" applyAlignment="1" applyProtection="1">
      <alignment horizontal="center" vertical="center" wrapText="1"/>
    </xf>
    <xf numFmtId="0" fontId="11" fillId="0" borderId="32" xfId="0" applyFont="1" applyFill="1" applyBorder="1" applyAlignment="1" applyProtection="1">
      <alignment horizontal="center" vertical="center" wrapText="1"/>
    </xf>
    <xf numFmtId="0" fontId="11" fillId="0" borderId="69" xfId="0" applyFont="1" applyFill="1" applyBorder="1" applyAlignment="1" applyProtection="1">
      <alignment horizontal="center" vertical="center" wrapText="1"/>
    </xf>
    <xf numFmtId="0" fontId="14" fillId="0" borderId="57" xfId="0" applyFont="1" applyFill="1" applyBorder="1" applyAlignment="1" applyProtection="1">
      <alignment horizontal="center" vertical="center" wrapText="1"/>
    </xf>
    <xf numFmtId="0" fontId="14" fillId="0" borderId="73" xfId="0" applyFont="1" applyFill="1" applyBorder="1" applyAlignment="1" applyProtection="1">
      <alignment horizontal="center" vertical="center" wrapText="1"/>
    </xf>
    <xf numFmtId="0" fontId="4" fillId="0" borderId="48" xfId="0" applyFont="1" applyFill="1" applyBorder="1" applyAlignment="1" applyProtection="1">
      <alignment horizontal="center" vertical="center" wrapText="1"/>
    </xf>
    <xf numFmtId="0" fontId="4" fillId="0" borderId="50" xfId="0" applyFont="1" applyFill="1" applyBorder="1" applyAlignment="1" applyProtection="1">
      <alignment horizontal="center" vertical="center" wrapText="1"/>
    </xf>
    <xf numFmtId="0" fontId="11" fillId="0" borderId="48" xfId="0" applyFont="1" applyFill="1" applyBorder="1" applyAlignment="1" applyProtection="1">
      <alignment horizontal="center" vertical="center" wrapText="1"/>
    </xf>
    <xf numFmtId="0" fontId="11" fillId="0" borderId="50" xfId="0" applyFont="1" applyFill="1" applyBorder="1" applyAlignment="1" applyProtection="1">
      <alignment horizontal="center" vertical="center" wrapText="1"/>
    </xf>
    <xf numFmtId="0" fontId="4" fillId="0" borderId="48" xfId="0" applyFont="1" applyFill="1" applyBorder="1" applyAlignment="1" applyProtection="1">
      <alignment horizontal="center" vertical="center" shrinkToFit="1"/>
    </xf>
    <xf numFmtId="0" fontId="4" fillId="0" borderId="50" xfId="0" applyFont="1" applyFill="1" applyBorder="1" applyAlignment="1" applyProtection="1">
      <alignment horizontal="center" vertical="center" shrinkToFit="1"/>
    </xf>
    <xf numFmtId="38" fontId="4" fillId="5" borderId="49" xfId="1" applyFont="1" applyFill="1" applyBorder="1" applyAlignment="1" applyProtection="1">
      <alignment horizontal="center" vertical="center" shrinkToFit="1"/>
      <protection locked="0"/>
    </xf>
    <xf numFmtId="38" fontId="4" fillId="5" borderId="50" xfId="1" applyFont="1" applyFill="1" applyBorder="1" applyAlignment="1" applyProtection="1">
      <alignment horizontal="center" vertical="center" shrinkToFit="1"/>
      <protection locked="0"/>
    </xf>
    <xf numFmtId="0" fontId="4" fillId="0" borderId="53" xfId="0" applyFont="1" applyFill="1" applyBorder="1" applyAlignment="1" applyProtection="1">
      <alignment horizontal="center" vertical="center"/>
    </xf>
    <xf numFmtId="0" fontId="4" fillId="0" borderId="54" xfId="0" applyFont="1" applyFill="1" applyBorder="1" applyAlignment="1" applyProtection="1">
      <alignment horizontal="center" vertical="center"/>
    </xf>
    <xf numFmtId="38" fontId="9" fillId="5" borderId="54" xfId="1" applyFont="1" applyFill="1" applyBorder="1" applyAlignment="1" applyProtection="1">
      <alignment horizontal="right" vertical="center"/>
      <protection locked="0"/>
    </xf>
    <xf numFmtId="0" fontId="5" fillId="0" borderId="0" xfId="0" applyFont="1" applyFill="1" applyBorder="1" applyAlignment="1" applyProtection="1">
      <alignment horizontal="center" vertical="center" shrinkToFit="1"/>
    </xf>
    <xf numFmtId="49" fontId="4" fillId="5" borderId="32" xfId="0" applyNumberFormat="1" applyFont="1" applyFill="1" applyBorder="1" applyAlignment="1" applyProtection="1">
      <alignment horizontal="center" vertical="center" shrinkToFit="1"/>
      <protection locked="0"/>
    </xf>
    <xf numFmtId="49" fontId="4" fillId="5" borderId="52" xfId="0" applyNumberFormat="1" applyFont="1" applyFill="1" applyBorder="1" applyAlignment="1" applyProtection="1">
      <alignment horizontal="center" vertical="center" shrinkToFit="1"/>
      <protection locked="0"/>
    </xf>
    <xf numFmtId="49" fontId="4" fillId="5" borderId="54" xfId="0" applyNumberFormat="1" applyFont="1" applyFill="1" applyBorder="1" applyAlignment="1" applyProtection="1">
      <alignment horizontal="center" vertical="center" shrinkToFit="1"/>
      <protection locked="0"/>
    </xf>
    <xf numFmtId="49" fontId="4" fillId="5" borderId="55" xfId="0" applyNumberFormat="1" applyFont="1" applyFill="1" applyBorder="1" applyAlignment="1" applyProtection="1">
      <alignment horizontal="center" vertical="center" shrinkToFit="1"/>
      <protection locked="0"/>
    </xf>
    <xf numFmtId="0" fontId="11" fillId="0" borderId="28" xfId="0" applyFont="1" applyFill="1" applyBorder="1" applyAlignment="1" applyProtection="1">
      <alignment horizontal="center" vertical="center" wrapText="1"/>
    </xf>
    <xf numFmtId="0" fontId="11" fillId="0" borderId="13" xfId="0" applyFont="1" applyFill="1" applyBorder="1" applyAlignment="1" applyProtection="1">
      <alignment horizontal="center" vertical="center" wrapText="1"/>
    </xf>
    <xf numFmtId="0" fontId="11" fillId="0" borderId="27" xfId="0" applyFont="1" applyFill="1" applyBorder="1" applyAlignment="1" applyProtection="1">
      <alignment horizontal="center" vertical="center" wrapText="1"/>
    </xf>
    <xf numFmtId="0" fontId="11" fillId="0" borderId="6" xfId="0" applyFont="1" applyFill="1" applyBorder="1" applyAlignment="1" applyProtection="1">
      <alignment horizontal="center" vertical="center" wrapText="1"/>
    </xf>
    <xf numFmtId="0" fontId="11" fillId="0" borderId="75" xfId="0" applyFont="1" applyFill="1" applyBorder="1" applyAlignment="1" applyProtection="1">
      <alignment horizontal="center" vertical="center" wrapText="1"/>
    </xf>
    <xf numFmtId="0" fontId="11" fillId="0" borderId="37" xfId="0" applyFont="1" applyFill="1" applyBorder="1" applyAlignment="1" applyProtection="1">
      <alignment horizontal="center" vertical="center" wrapText="1"/>
    </xf>
    <xf numFmtId="38" fontId="9" fillId="0" borderId="76" xfId="1" applyFont="1" applyFill="1" applyBorder="1" applyAlignment="1" applyProtection="1">
      <alignment horizontal="center" vertical="center"/>
    </xf>
    <xf numFmtId="38" fontId="9" fillId="0" borderId="77" xfId="1" applyFont="1" applyFill="1" applyBorder="1" applyAlignment="1" applyProtection="1">
      <alignment horizontal="center" vertical="center"/>
    </xf>
    <xf numFmtId="38" fontId="9" fillId="0" borderId="38" xfId="1" applyFont="1" applyFill="1" applyBorder="1" applyAlignment="1" applyProtection="1">
      <alignment horizontal="center" vertical="center"/>
    </xf>
    <xf numFmtId="38" fontId="9" fillId="0" borderId="78" xfId="1" applyFont="1" applyFill="1" applyBorder="1" applyAlignment="1" applyProtection="1">
      <alignment horizontal="center" vertical="center"/>
    </xf>
    <xf numFmtId="177" fontId="9" fillId="0" borderId="42" xfId="1" applyNumberFormat="1" applyFont="1" applyFill="1" applyBorder="1" applyAlignment="1" applyProtection="1">
      <alignment horizontal="center" vertical="center"/>
    </xf>
    <xf numFmtId="0" fontId="4" fillId="0" borderId="39" xfId="0" applyFont="1" applyFill="1" applyBorder="1" applyAlignment="1" applyProtection="1">
      <alignment horizontal="center" vertical="center" shrinkToFit="1"/>
    </xf>
    <xf numFmtId="0" fontId="4" fillId="0" borderId="82" xfId="0" applyFont="1" applyFill="1" applyBorder="1" applyAlignment="1" applyProtection="1">
      <alignment horizontal="center" vertical="center" shrinkToFit="1"/>
    </xf>
    <xf numFmtId="0" fontId="4" fillId="0" borderId="83" xfId="0" applyFont="1" applyFill="1" applyBorder="1" applyAlignment="1" applyProtection="1">
      <alignment horizontal="center" vertical="center" shrinkToFit="1"/>
    </xf>
    <xf numFmtId="0" fontId="15" fillId="0" borderId="39" xfId="0" applyFont="1" applyFill="1" applyBorder="1" applyAlignment="1" applyProtection="1">
      <alignment horizontal="center" vertical="center" wrapText="1"/>
    </xf>
    <xf numFmtId="0" fontId="15" fillId="0" borderId="74" xfId="0" applyFont="1" applyFill="1" applyBorder="1" applyAlignment="1" applyProtection="1">
      <alignment horizontal="center" vertical="center" wrapText="1"/>
    </xf>
    <xf numFmtId="38" fontId="9" fillId="0" borderId="32" xfId="1" applyFont="1" applyFill="1" applyBorder="1" applyAlignment="1" applyProtection="1">
      <alignment horizontal="center" vertical="center"/>
    </xf>
    <xf numFmtId="38" fontId="9" fillId="5" borderId="42" xfId="1" applyFont="1" applyFill="1" applyBorder="1" applyAlignment="1" applyProtection="1">
      <alignment horizontal="right" vertical="center"/>
      <protection locked="0"/>
    </xf>
    <xf numFmtId="38" fontId="9" fillId="0" borderId="64" xfId="1" applyFont="1" applyFill="1" applyBorder="1" applyAlignment="1" applyProtection="1">
      <alignment horizontal="center" vertical="center"/>
    </xf>
    <xf numFmtId="38" fontId="9" fillId="0" borderId="47" xfId="1" applyFont="1" applyFill="1" applyBorder="1" applyAlignment="1" applyProtection="1">
      <alignment horizontal="center" vertical="center"/>
    </xf>
    <xf numFmtId="0" fontId="9" fillId="0" borderId="31" xfId="0" applyFont="1" applyFill="1" applyBorder="1" applyAlignment="1" applyProtection="1">
      <alignment horizontal="center" vertical="center" shrinkToFit="1"/>
    </xf>
    <xf numFmtId="0" fontId="9" fillId="0" borderId="49" xfId="0" applyFont="1" applyFill="1" applyBorder="1" applyAlignment="1" applyProtection="1">
      <alignment horizontal="center" vertical="center" shrinkToFit="1"/>
    </xf>
    <xf numFmtId="38" fontId="9" fillId="0" borderId="60" xfId="1" applyFont="1" applyFill="1" applyBorder="1" applyAlignment="1" applyProtection="1">
      <alignment horizontal="center" vertical="center"/>
    </xf>
    <xf numFmtId="38" fontId="9" fillId="0" borderId="79" xfId="1" applyFont="1" applyFill="1" applyBorder="1" applyAlignment="1" applyProtection="1">
      <alignment horizontal="center" vertical="center"/>
    </xf>
    <xf numFmtId="38" fontId="9" fillId="0" borderId="80" xfId="1" applyFont="1" applyFill="1" applyBorder="1" applyAlignment="1" applyProtection="1">
      <alignment horizontal="center" vertical="center" shrinkToFit="1"/>
    </xf>
    <xf numFmtId="38" fontId="9" fillId="0" borderId="81" xfId="1" applyFont="1" applyFill="1" applyBorder="1" applyAlignment="1" applyProtection="1">
      <alignment horizontal="center" vertical="center" shrinkToFit="1"/>
    </xf>
    <xf numFmtId="38" fontId="9" fillId="0" borderId="38" xfId="1" applyFont="1" applyFill="1" applyBorder="1" applyAlignment="1" applyProtection="1">
      <alignment horizontal="center" vertical="center" shrinkToFit="1"/>
    </xf>
    <xf numFmtId="38" fontId="9" fillId="0" borderId="39" xfId="1" applyFont="1" applyFill="1" applyBorder="1" applyAlignment="1" applyProtection="1">
      <alignment horizontal="center" vertical="center" shrinkToFit="1"/>
    </xf>
    <xf numFmtId="38" fontId="4" fillId="0" borderId="32" xfId="1" applyFont="1" applyFill="1" applyBorder="1" applyAlignment="1" applyProtection="1">
      <alignment horizontal="center" vertical="center" shrinkToFit="1"/>
    </xf>
    <xf numFmtId="49" fontId="4" fillId="0" borderId="32" xfId="0" applyNumberFormat="1" applyFont="1" applyFill="1" applyBorder="1" applyAlignment="1" applyProtection="1">
      <alignment horizontal="center" vertical="center" shrinkToFit="1"/>
    </xf>
    <xf numFmtId="38" fontId="9" fillId="0" borderId="80" xfId="1" applyFont="1" applyFill="1" applyBorder="1" applyAlignment="1" applyProtection="1">
      <alignment horizontal="center" vertical="center"/>
    </xf>
    <xf numFmtId="38" fontId="9" fillId="0" borderId="81" xfId="1" applyFont="1" applyFill="1" applyBorder="1" applyAlignment="1" applyProtection="1">
      <alignment horizontal="center" vertical="center"/>
    </xf>
    <xf numFmtId="0" fontId="4" fillId="0" borderId="14" xfId="0" applyFont="1" applyBorder="1" applyAlignment="1">
      <alignment horizontal="justify" vertical="center" wrapText="1"/>
    </xf>
    <xf numFmtId="0" fontId="4" fillId="0" borderId="15" xfId="0" applyFont="1" applyBorder="1" applyAlignment="1">
      <alignment horizontal="justify" vertical="center" wrapText="1"/>
    </xf>
    <xf numFmtId="0" fontId="4" fillId="0" borderId="17" xfId="0" applyFont="1" applyBorder="1" applyAlignment="1">
      <alignment horizontal="justify" vertical="center" wrapText="1"/>
    </xf>
    <xf numFmtId="0" fontId="11" fillId="0" borderId="18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justify" vertical="center" wrapText="1"/>
    </xf>
    <xf numFmtId="0" fontId="4" fillId="0" borderId="8" xfId="0" applyFont="1" applyBorder="1" applyAlignment="1">
      <alignment horizontal="justify" vertical="center" wrapText="1"/>
    </xf>
    <xf numFmtId="0" fontId="4" fillId="0" borderId="12" xfId="0" applyFont="1" applyBorder="1" applyAlignment="1">
      <alignment horizontal="justify" vertical="center" wrapText="1"/>
    </xf>
    <xf numFmtId="0" fontId="11" fillId="0" borderId="3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1</xdr:colOff>
      <xdr:row>9</xdr:row>
      <xdr:rowOff>0</xdr:rowOff>
    </xdr:from>
    <xdr:to>
      <xdr:col>18</xdr:col>
      <xdr:colOff>1</xdr:colOff>
      <xdr:row>26</xdr:row>
      <xdr:rowOff>0</xdr:rowOff>
    </xdr:to>
    <xdr:cxnSp macro="">
      <xdr:nvCxnSpPr>
        <xdr:cNvPr id="63" name="直線コネクタ 62"/>
        <xdr:cNvCxnSpPr/>
      </xdr:nvCxnSpPr>
      <xdr:spPr>
        <a:xfrm rot="5400000" flipH="1" flipV="1">
          <a:off x="4291013" y="4519613"/>
          <a:ext cx="4276725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1</xdr:colOff>
      <xdr:row>9</xdr:row>
      <xdr:rowOff>2</xdr:rowOff>
    </xdr:from>
    <xdr:to>
      <xdr:col>22</xdr:col>
      <xdr:colOff>1</xdr:colOff>
      <xdr:row>26</xdr:row>
      <xdr:rowOff>2</xdr:rowOff>
    </xdr:to>
    <xdr:cxnSp macro="">
      <xdr:nvCxnSpPr>
        <xdr:cNvPr id="71" name="直線コネクタ 70"/>
        <xdr:cNvCxnSpPr/>
      </xdr:nvCxnSpPr>
      <xdr:spPr>
        <a:xfrm rot="5400000" flipH="1" flipV="1">
          <a:off x="6281738" y="4519615"/>
          <a:ext cx="4276725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1</xdr:colOff>
      <xdr:row>8</xdr:row>
      <xdr:rowOff>190499</xdr:rowOff>
    </xdr:from>
    <xdr:to>
      <xdr:col>18</xdr:col>
      <xdr:colOff>1</xdr:colOff>
      <xdr:row>25</xdr:row>
      <xdr:rowOff>247649</xdr:rowOff>
    </xdr:to>
    <xdr:cxnSp macro="">
      <xdr:nvCxnSpPr>
        <xdr:cNvPr id="74" name="直線コネクタ 73"/>
        <xdr:cNvCxnSpPr/>
      </xdr:nvCxnSpPr>
      <xdr:spPr>
        <a:xfrm rot="5400000">
          <a:off x="4291013" y="4519612"/>
          <a:ext cx="4276725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1</xdr:colOff>
      <xdr:row>8</xdr:row>
      <xdr:rowOff>190499</xdr:rowOff>
    </xdr:from>
    <xdr:to>
      <xdr:col>18</xdr:col>
      <xdr:colOff>1</xdr:colOff>
      <xdr:row>9</xdr:row>
      <xdr:rowOff>314324</xdr:rowOff>
    </xdr:to>
    <xdr:cxnSp macro="">
      <xdr:nvCxnSpPr>
        <xdr:cNvPr id="82" name="直線コネクタ 81"/>
        <xdr:cNvCxnSpPr/>
      </xdr:nvCxnSpPr>
      <xdr:spPr>
        <a:xfrm rot="5400000">
          <a:off x="6272213" y="2538412"/>
          <a:ext cx="314325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1</xdr:colOff>
      <xdr:row>2</xdr:row>
      <xdr:rowOff>142874</xdr:rowOff>
    </xdr:from>
    <xdr:to>
      <xdr:col>21</xdr:col>
      <xdr:colOff>1</xdr:colOff>
      <xdr:row>5</xdr:row>
      <xdr:rowOff>447674</xdr:rowOff>
    </xdr:to>
    <xdr:cxnSp macro="">
      <xdr:nvCxnSpPr>
        <xdr:cNvPr id="453" name="直線コネクタ 452"/>
        <xdr:cNvCxnSpPr/>
      </xdr:nvCxnSpPr>
      <xdr:spPr>
        <a:xfrm rot="5400000">
          <a:off x="7339013" y="1366837"/>
          <a:ext cx="1152525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1</xdr:colOff>
      <xdr:row>37</xdr:row>
      <xdr:rowOff>0</xdr:rowOff>
    </xdr:from>
    <xdr:to>
      <xdr:col>18</xdr:col>
      <xdr:colOff>1</xdr:colOff>
      <xdr:row>54</xdr:row>
      <xdr:rowOff>0</xdr:rowOff>
    </xdr:to>
    <xdr:cxnSp macro="">
      <xdr:nvCxnSpPr>
        <xdr:cNvPr id="550" name="直線コネクタ 549"/>
        <xdr:cNvCxnSpPr/>
      </xdr:nvCxnSpPr>
      <xdr:spPr>
        <a:xfrm rot="5400000" flipH="1" flipV="1">
          <a:off x="4367212" y="4519613"/>
          <a:ext cx="4276725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1</xdr:colOff>
      <xdr:row>37</xdr:row>
      <xdr:rowOff>2</xdr:rowOff>
    </xdr:from>
    <xdr:to>
      <xdr:col>22</xdr:col>
      <xdr:colOff>1</xdr:colOff>
      <xdr:row>54</xdr:row>
      <xdr:rowOff>2</xdr:rowOff>
    </xdr:to>
    <xdr:cxnSp macro="">
      <xdr:nvCxnSpPr>
        <xdr:cNvPr id="551" name="直線コネクタ 550"/>
        <xdr:cNvCxnSpPr/>
      </xdr:nvCxnSpPr>
      <xdr:spPr>
        <a:xfrm rot="5400000" flipH="1" flipV="1">
          <a:off x="5929312" y="4519615"/>
          <a:ext cx="4276725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1</xdr:colOff>
      <xdr:row>36</xdr:row>
      <xdr:rowOff>190499</xdr:rowOff>
    </xdr:from>
    <xdr:to>
      <xdr:col>18</xdr:col>
      <xdr:colOff>1</xdr:colOff>
      <xdr:row>53</xdr:row>
      <xdr:rowOff>247649</xdr:rowOff>
    </xdr:to>
    <xdr:cxnSp macro="">
      <xdr:nvCxnSpPr>
        <xdr:cNvPr id="552" name="直線コネクタ 551"/>
        <xdr:cNvCxnSpPr/>
      </xdr:nvCxnSpPr>
      <xdr:spPr>
        <a:xfrm rot="5400000">
          <a:off x="4367212" y="4519612"/>
          <a:ext cx="4276725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1</xdr:colOff>
      <xdr:row>36</xdr:row>
      <xdr:rowOff>190499</xdr:rowOff>
    </xdr:from>
    <xdr:to>
      <xdr:col>18</xdr:col>
      <xdr:colOff>1</xdr:colOff>
      <xdr:row>37</xdr:row>
      <xdr:rowOff>314324</xdr:rowOff>
    </xdr:to>
    <xdr:cxnSp macro="">
      <xdr:nvCxnSpPr>
        <xdr:cNvPr id="553" name="直線コネクタ 552"/>
        <xdr:cNvCxnSpPr/>
      </xdr:nvCxnSpPr>
      <xdr:spPr>
        <a:xfrm rot="5400000">
          <a:off x="6348412" y="2538412"/>
          <a:ext cx="314325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1</xdr:colOff>
      <xdr:row>30</xdr:row>
      <xdr:rowOff>142874</xdr:rowOff>
    </xdr:from>
    <xdr:to>
      <xdr:col>21</xdr:col>
      <xdr:colOff>1</xdr:colOff>
      <xdr:row>33</xdr:row>
      <xdr:rowOff>447674</xdr:rowOff>
    </xdr:to>
    <xdr:cxnSp macro="">
      <xdr:nvCxnSpPr>
        <xdr:cNvPr id="554" name="直線コネクタ 553"/>
        <xdr:cNvCxnSpPr/>
      </xdr:nvCxnSpPr>
      <xdr:spPr>
        <a:xfrm rot="5400000">
          <a:off x="6862763" y="1366837"/>
          <a:ext cx="1152525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33</xdr:row>
      <xdr:rowOff>0</xdr:rowOff>
    </xdr:from>
    <xdr:to>
      <xdr:col>12</xdr:col>
      <xdr:colOff>0</xdr:colOff>
      <xdr:row>33</xdr:row>
      <xdr:rowOff>0</xdr:rowOff>
    </xdr:to>
    <xdr:cxnSp macro="">
      <xdr:nvCxnSpPr>
        <xdr:cNvPr id="555" name="直線コネクタ 554"/>
        <xdr:cNvCxnSpPr/>
      </xdr:nvCxnSpPr>
      <xdr:spPr>
        <a:xfrm>
          <a:off x="3552825" y="1495425"/>
          <a:ext cx="504825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39"/>
  <sheetViews>
    <sheetView showGridLines="0" view="pageBreakPreview" zoomScaleNormal="100" zoomScaleSheetLayoutView="100" workbookViewId="0">
      <selection activeCell="G9" sqref="G9"/>
    </sheetView>
  </sheetViews>
  <sheetFormatPr defaultRowHeight="15.75" x14ac:dyDescent="0.15"/>
  <cols>
    <col min="1" max="1" width="5.5" style="91" customWidth="1"/>
    <col min="2" max="2" width="10.625" style="91" customWidth="1"/>
    <col min="3" max="3" width="20.625" style="95" customWidth="1"/>
    <col min="4" max="4" width="11.875" style="91" customWidth="1"/>
    <col min="5" max="5" width="14.75" style="91" bestFit="1" customWidth="1"/>
    <col min="6" max="6" width="9.125" style="98" bestFit="1" customWidth="1"/>
    <col min="7" max="8" width="9" style="91"/>
    <col min="9" max="9" width="27.375" style="91" customWidth="1"/>
    <col min="10" max="16384" width="9" style="91"/>
  </cols>
  <sheetData>
    <row r="1" spans="1:10" ht="42.75" customHeight="1" x14ac:dyDescent="0.15">
      <c r="A1" s="87"/>
      <c r="B1" s="27" t="s">
        <v>7</v>
      </c>
      <c r="C1" s="88" t="s">
        <v>4</v>
      </c>
      <c r="D1" s="89" t="s">
        <v>5</v>
      </c>
      <c r="E1" s="89" t="s">
        <v>8</v>
      </c>
      <c r="F1" s="90" t="s">
        <v>10</v>
      </c>
    </row>
    <row r="2" spans="1:10" x14ac:dyDescent="0.15">
      <c r="C2" s="92">
        <v>5000000703</v>
      </c>
      <c r="D2" s="93" t="s">
        <v>35</v>
      </c>
      <c r="E2" s="93" t="s">
        <v>34</v>
      </c>
      <c r="F2" s="94">
        <v>4</v>
      </c>
    </row>
    <row r="3" spans="1:10" x14ac:dyDescent="0.15">
      <c r="C3" s="92"/>
      <c r="D3" s="93"/>
      <c r="E3" s="93"/>
      <c r="F3" s="94"/>
    </row>
    <row r="4" spans="1:10" x14ac:dyDescent="0.15">
      <c r="C4" s="92"/>
      <c r="D4" s="93"/>
      <c r="E4" s="93"/>
      <c r="F4" s="94"/>
    </row>
    <row r="5" spans="1:10" x14ac:dyDescent="0.15">
      <c r="C5" s="92"/>
      <c r="D5" s="93"/>
      <c r="E5" s="93"/>
      <c r="F5" s="94"/>
      <c r="I5" s="90"/>
      <c r="J5" s="91" t="s">
        <v>71</v>
      </c>
    </row>
    <row r="6" spans="1:10" x14ac:dyDescent="0.15">
      <c r="C6" s="92"/>
      <c r="D6" s="93"/>
      <c r="E6" s="93"/>
      <c r="F6" s="94"/>
    </row>
    <row r="7" spans="1:10" x14ac:dyDescent="0.15">
      <c r="C7" s="92"/>
      <c r="D7" s="93"/>
      <c r="E7" s="93"/>
      <c r="F7" s="94"/>
    </row>
    <row r="8" spans="1:10" x14ac:dyDescent="0.15">
      <c r="C8" s="92"/>
      <c r="D8" s="93"/>
      <c r="E8" s="93"/>
      <c r="F8" s="94"/>
    </row>
    <row r="9" spans="1:10" x14ac:dyDescent="0.15">
      <c r="C9" s="92"/>
      <c r="D9" s="93"/>
      <c r="E9" s="93"/>
      <c r="F9" s="94"/>
    </row>
    <row r="10" spans="1:10" x14ac:dyDescent="0.15">
      <c r="C10" s="92"/>
      <c r="D10" s="93"/>
      <c r="E10" s="93"/>
      <c r="F10" s="94"/>
    </row>
    <row r="11" spans="1:10" x14ac:dyDescent="0.15">
      <c r="C11" s="92"/>
      <c r="D11" s="93"/>
      <c r="E11" s="93"/>
      <c r="F11" s="94"/>
    </row>
    <row r="12" spans="1:10" x14ac:dyDescent="0.15">
      <c r="C12" s="92"/>
      <c r="D12" s="93"/>
      <c r="E12" s="93"/>
      <c r="F12" s="94"/>
    </row>
    <row r="13" spans="1:10" x14ac:dyDescent="0.15">
      <c r="C13" s="92"/>
      <c r="D13" s="93"/>
      <c r="E13" s="93"/>
      <c r="F13" s="94"/>
    </row>
    <row r="14" spans="1:10" x14ac:dyDescent="0.15">
      <c r="C14" s="92"/>
      <c r="D14" s="93"/>
      <c r="E14" s="93"/>
      <c r="F14" s="94"/>
    </row>
    <row r="15" spans="1:10" x14ac:dyDescent="0.15">
      <c r="C15" s="92"/>
      <c r="D15" s="93"/>
      <c r="E15" s="93"/>
      <c r="F15" s="94"/>
    </row>
    <row r="16" spans="1:10" x14ac:dyDescent="0.15">
      <c r="C16" s="92"/>
      <c r="D16" s="93"/>
      <c r="E16" s="93"/>
      <c r="F16" s="94"/>
    </row>
    <row r="17" spans="3:6" x14ac:dyDescent="0.15">
      <c r="C17" s="92"/>
      <c r="D17" s="93"/>
      <c r="E17" s="93"/>
      <c r="F17" s="94"/>
    </row>
    <row r="18" spans="3:6" x14ac:dyDescent="0.15">
      <c r="C18" s="92"/>
      <c r="D18" s="93"/>
      <c r="E18" s="93"/>
      <c r="F18" s="94"/>
    </row>
    <row r="19" spans="3:6" x14ac:dyDescent="0.15">
      <c r="C19" s="92"/>
      <c r="D19" s="93"/>
      <c r="E19" s="93"/>
      <c r="F19" s="94"/>
    </row>
    <row r="20" spans="3:6" x14ac:dyDescent="0.15">
      <c r="C20" s="92"/>
      <c r="D20" s="93"/>
      <c r="E20" s="93"/>
      <c r="F20" s="94"/>
    </row>
    <row r="21" spans="3:6" x14ac:dyDescent="0.15">
      <c r="C21" s="92"/>
      <c r="D21" s="93"/>
      <c r="E21" s="93"/>
      <c r="F21" s="94"/>
    </row>
    <row r="22" spans="3:6" x14ac:dyDescent="0.15">
      <c r="C22" s="92"/>
      <c r="D22" s="93"/>
      <c r="E22" s="93"/>
      <c r="F22" s="94"/>
    </row>
    <row r="29" spans="3:6" x14ac:dyDescent="0.15">
      <c r="E29" s="96"/>
      <c r="F29" s="97"/>
    </row>
    <row r="30" spans="3:6" x14ac:dyDescent="0.15">
      <c r="E30" s="96"/>
      <c r="F30" s="97"/>
    </row>
    <row r="38" spans="5:6" x14ac:dyDescent="0.15">
      <c r="E38" s="96"/>
      <c r="F38" s="97"/>
    </row>
    <row r="39" spans="5:6" x14ac:dyDescent="0.15">
      <c r="E39" s="96"/>
      <c r="F39" s="97"/>
    </row>
  </sheetData>
  <sheetProtection formatCells="0" insertRows="0" sort="0" autoFilter="0"/>
  <phoneticPr fontId="2"/>
  <dataValidations count="3">
    <dataValidation imeMode="halfKatakana" allowBlank="1" showInputMessage="1" showErrorMessage="1" sqref="B1:B1048576"/>
    <dataValidation imeMode="hiragana" allowBlank="1" showInputMessage="1" showErrorMessage="1" sqref="D1:E1048576"/>
    <dataValidation imeMode="halfAlpha" allowBlank="1" showInputMessage="1" showErrorMessage="1" sqref="C1:C1048576"/>
  </dataValidations>
  <pageMargins left="0.7" right="0.7" top="0.75" bottom="0.75" header="0.3" footer="0.3"/>
  <pageSetup paperSize="9" scale="65" fitToHeight="0" orientation="portrait" horizontalDpi="4294967293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単価表!$D$194:$D$202</xm:f>
          </x14:formula1>
          <xm:sqref>F2:F22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55"/>
  <sheetViews>
    <sheetView showGridLines="0" showZeros="0" tabSelected="1" view="pageBreakPreview" zoomScaleNormal="100" zoomScaleSheetLayoutView="100" workbookViewId="0">
      <selection activeCell="I31" sqref="I31"/>
    </sheetView>
  </sheetViews>
  <sheetFormatPr defaultRowHeight="15.75" x14ac:dyDescent="0.15"/>
  <cols>
    <col min="1" max="1" width="3.625" style="1" customWidth="1"/>
    <col min="2" max="2" width="13.75" style="2" customWidth="1"/>
    <col min="3" max="10" width="3.125" style="1" customWidth="1"/>
    <col min="11" max="11" width="4.25" style="24" customWidth="1"/>
    <col min="12" max="12" width="6.625" style="24" customWidth="1"/>
    <col min="13" max="13" width="5.625" style="1" customWidth="1"/>
    <col min="14" max="14" width="7.125" style="1" customWidth="1"/>
    <col min="15" max="15" width="10.875" style="1" hidden="1" customWidth="1"/>
    <col min="16" max="16" width="7.125" style="1" customWidth="1"/>
    <col min="17" max="17" width="5.625" style="1" customWidth="1"/>
    <col min="18" max="18" width="6.625" style="1" customWidth="1"/>
    <col min="19" max="19" width="7.625" style="1" hidden="1" customWidth="1"/>
    <col min="20" max="20" width="6.625" style="1" customWidth="1"/>
    <col min="21" max="21" width="5.625" style="1" customWidth="1"/>
    <col min="22" max="22" width="8.25" style="1" customWidth="1"/>
    <col min="23" max="23" width="8.25" style="1" hidden="1" customWidth="1"/>
    <col min="24" max="24" width="8.25" style="1" customWidth="1"/>
    <col min="25" max="25" width="8.25" style="1" hidden="1" customWidth="1"/>
    <col min="26" max="26" width="9.625" style="1" customWidth="1"/>
    <col min="27" max="28" width="3.625" style="1" customWidth="1"/>
    <col min="29" max="29" width="4.875" style="1" customWidth="1"/>
    <col min="30" max="37" width="3.625" style="1" customWidth="1"/>
    <col min="38" max="58" width="4.625" style="1" customWidth="1"/>
    <col min="59" max="16384" width="9" style="1"/>
  </cols>
  <sheetData>
    <row r="1" spans="1:36" ht="27.75" customHeight="1" thickBot="1" x14ac:dyDescent="0.2">
      <c r="D1" s="3"/>
      <c r="H1" s="4"/>
      <c r="I1" s="5"/>
      <c r="J1" s="5"/>
      <c r="K1" s="5"/>
      <c r="L1" s="6" t="s">
        <v>15</v>
      </c>
      <c r="M1" s="6"/>
      <c r="N1" s="6"/>
      <c r="O1" s="7"/>
      <c r="P1" s="4"/>
      <c r="Q1" s="8"/>
    </row>
    <row r="2" spans="1:36" ht="23.25" customHeight="1" thickBot="1" x14ac:dyDescent="0.2">
      <c r="C2" s="9"/>
      <c r="D2" s="9"/>
      <c r="E2" s="9"/>
      <c r="F2" s="9"/>
      <c r="G2" s="9"/>
      <c r="H2" s="10"/>
      <c r="I2" s="10"/>
      <c r="J2" s="4"/>
      <c r="K2" s="7"/>
      <c r="L2" s="7"/>
      <c r="M2" s="4"/>
      <c r="N2" s="4"/>
      <c r="O2" s="4"/>
      <c r="P2" s="4"/>
      <c r="Q2" s="11"/>
      <c r="R2" s="12" t="s">
        <v>87</v>
      </c>
      <c r="S2" s="13"/>
      <c r="T2" s="14"/>
      <c r="U2" s="13" t="s">
        <v>0</v>
      </c>
      <c r="V2" s="15"/>
      <c r="W2" s="16"/>
      <c r="X2" s="17" t="s">
        <v>1</v>
      </c>
      <c r="Y2" s="11"/>
      <c r="Z2" s="11"/>
      <c r="AA2" s="18"/>
      <c r="AB2" s="19" t="s">
        <v>75</v>
      </c>
      <c r="AC2" s="20"/>
      <c r="AD2" s="21" t="s">
        <v>77</v>
      </c>
      <c r="AE2" s="22"/>
      <c r="AF2" s="23"/>
      <c r="AG2" s="23"/>
      <c r="AH2" s="23"/>
      <c r="AI2" s="23"/>
      <c r="AJ2" s="23"/>
    </row>
    <row r="3" spans="1:36" ht="11.25" customHeight="1" thickBot="1" x14ac:dyDescent="0.2">
      <c r="D3" s="3"/>
    </row>
    <row r="4" spans="1:36" ht="23.25" customHeight="1" thickBot="1" x14ac:dyDescent="0.2">
      <c r="C4" s="3"/>
      <c r="D4" s="25"/>
      <c r="Q4" s="195" t="s">
        <v>31</v>
      </c>
      <c r="R4" s="213"/>
      <c r="S4" s="213"/>
      <c r="T4" s="213"/>
      <c r="U4" s="213"/>
      <c r="V4" s="227"/>
      <c r="W4" s="227"/>
      <c r="X4" s="227"/>
      <c r="Y4" s="227"/>
      <c r="Z4" s="227"/>
      <c r="AA4" s="227"/>
      <c r="AB4" s="227"/>
      <c r="AC4" s="227"/>
      <c r="AD4" s="228"/>
    </row>
    <row r="5" spans="1:36" ht="32.25" customHeight="1" x14ac:dyDescent="0.15">
      <c r="C5" s="26"/>
      <c r="D5" s="26"/>
      <c r="L5" s="249" t="s">
        <v>66</v>
      </c>
      <c r="M5" s="250"/>
      <c r="N5" s="27"/>
      <c r="Q5" s="196" t="s">
        <v>32</v>
      </c>
      <c r="R5" s="207"/>
      <c r="S5" s="207"/>
      <c r="T5" s="207"/>
      <c r="U5" s="207"/>
      <c r="V5" s="233"/>
      <c r="W5" s="233"/>
      <c r="X5" s="233"/>
      <c r="Y5" s="233"/>
      <c r="Z5" s="233"/>
      <c r="AA5" s="233"/>
      <c r="AB5" s="233"/>
      <c r="AC5" s="233"/>
      <c r="AD5" s="234"/>
    </row>
    <row r="6" spans="1:36" ht="35.25" customHeight="1" thickBot="1" x14ac:dyDescent="0.2">
      <c r="D6" s="26"/>
      <c r="F6" s="232"/>
      <c r="G6" s="232"/>
      <c r="L6" s="28"/>
      <c r="M6" s="29" t="s">
        <v>65</v>
      </c>
      <c r="N6" s="27"/>
      <c r="Q6" s="229" t="s">
        <v>33</v>
      </c>
      <c r="R6" s="230"/>
      <c r="S6" s="230"/>
      <c r="T6" s="230"/>
      <c r="U6" s="230"/>
      <c r="V6" s="235"/>
      <c r="W6" s="235"/>
      <c r="X6" s="235"/>
      <c r="Y6" s="235"/>
      <c r="Z6" s="235"/>
      <c r="AA6" s="235"/>
      <c r="AB6" s="235"/>
      <c r="AC6" s="235"/>
      <c r="AD6" s="236"/>
    </row>
    <row r="7" spans="1:36" ht="9.75" customHeight="1" x14ac:dyDescent="0.15">
      <c r="B7" s="30"/>
      <c r="C7" s="31"/>
      <c r="D7" s="31"/>
      <c r="E7" s="31"/>
      <c r="F7" s="31"/>
      <c r="G7" s="31"/>
      <c r="H7" s="31"/>
      <c r="I7" s="31"/>
      <c r="J7" s="31"/>
      <c r="K7" s="32"/>
      <c r="L7" s="33"/>
      <c r="M7" s="34"/>
      <c r="N7" s="34"/>
      <c r="O7" s="34"/>
      <c r="P7" s="34"/>
      <c r="Q7" s="34"/>
      <c r="R7" s="31"/>
      <c r="S7" s="31"/>
      <c r="T7" s="31"/>
      <c r="U7" s="31"/>
      <c r="V7" s="31"/>
      <c r="W7" s="31"/>
      <c r="X7" s="31"/>
      <c r="Y7" s="31"/>
      <c r="Z7" s="31"/>
      <c r="AA7" s="31"/>
    </row>
    <row r="8" spans="1:36" ht="9.75" customHeight="1" thickBot="1" x14ac:dyDescent="0.2">
      <c r="B8" s="30"/>
      <c r="C8" s="31"/>
      <c r="D8" s="31"/>
      <c r="E8" s="31"/>
      <c r="F8" s="31"/>
      <c r="G8" s="31"/>
      <c r="H8" s="31"/>
      <c r="I8" s="31"/>
      <c r="J8" s="31"/>
      <c r="K8" s="32"/>
      <c r="L8" s="33"/>
      <c r="M8" s="34"/>
      <c r="N8" s="34"/>
      <c r="O8" s="34"/>
      <c r="P8" s="34"/>
      <c r="Q8" s="34"/>
      <c r="R8" s="31"/>
      <c r="S8" s="31"/>
      <c r="T8" s="31"/>
      <c r="U8" s="31"/>
      <c r="V8" s="31"/>
      <c r="W8" s="31"/>
      <c r="X8" s="31"/>
      <c r="Y8" s="31"/>
      <c r="Z8" s="31"/>
      <c r="AA8" s="31"/>
    </row>
    <row r="9" spans="1:36" ht="15" customHeight="1" thickBot="1" x14ac:dyDescent="0.2">
      <c r="A9" s="195"/>
      <c r="B9" s="198" t="s">
        <v>4</v>
      </c>
      <c r="C9" s="201" t="s">
        <v>9</v>
      </c>
      <c r="D9" s="201"/>
      <c r="E9" s="201"/>
      <c r="F9" s="201"/>
      <c r="G9" s="201" t="s">
        <v>36</v>
      </c>
      <c r="H9" s="201"/>
      <c r="I9" s="201"/>
      <c r="J9" s="201"/>
      <c r="K9" s="204" t="s">
        <v>10</v>
      </c>
      <c r="L9" s="257" t="s">
        <v>18</v>
      </c>
      <c r="M9" s="257"/>
      <c r="N9" s="257"/>
      <c r="O9" s="258"/>
      <c r="P9" s="257"/>
      <c r="Q9" s="257"/>
      <c r="R9" s="257"/>
      <c r="S9" s="258"/>
      <c r="T9" s="257"/>
      <c r="U9" s="257"/>
      <c r="V9" s="257"/>
      <c r="W9" s="258"/>
      <c r="X9" s="257"/>
      <c r="Y9" s="35"/>
      <c r="Z9" s="216" t="s">
        <v>74</v>
      </c>
      <c r="AA9" s="216" t="s">
        <v>6</v>
      </c>
      <c r="AB9" s="216"/>
      <c r="AC9" s="237" t="s">
        <v>17</v>
      </c>
      <c r="AD9" s="238"/>
    </row>
    <row r="10" spans="1:36" ht="30" customHeight="1" x14ac:dyDescent="0.15">
      <c r="A10" s="196"/>
      <c r="B10" s="199"/>
      <c r="C10" s="202"/>
      <c r="D10" s="202"/>
      <c r="E10" s="202"/>
      <c r="F10" s="202"/>
      <c r="G10" s="202"/>
      <c r="H10" s="202"/>
      <c r="I10" s="202"/>
      <c r="J10" s="202"/>
      <c r="K10" s="205"/>
      <c r="L10" s="225" t="s">
        <v>11</v>
      </c>
      <c r="M10" s="204"/>
      <c r="N10" s="226"/>
      <c r="O10" s="36">
        <v>0.25</v>
      </c>
      <c r="P10" s="223" t="s">
        <v>16</v>
      </c>
      <c r="Q10" s="216"/>
      <c r="R10" s="224"/>
      <c r="S10" s="37">
        <v>0.5</v>
      </c>
      <c r="T10" s="221" t="s">
        <v>12</v>
      </c>
      <c r="U10" s="201"/>
      <c r="V10" s="222"/>
      <c r="W10" s="38">
        <v>0.75</v>
      </c>
      <c r="X10" s="219" t="s">
        <v>76</v>
      </c>
      <c r="Y10" s="251" t="s">
        <v>73</v>
      </c>
      <c r="Z10" s="217"/>
      <c r="AA10" s="217"/>
      <c r="AB10" s="217"/>
      <c r="AC10" s="239"/>
      <c r="AD10" s="240"/>
    </row>
    <row r="11" spans="1:36" ht="15" customHeight="1" thickBot="1" x14ac:dyDescent="0.2">
      <c r="A11" s="197"/>
      <c r="B11" s="200"/>
      <c r="C11" s="203"/>
      <c r="D11" s="203"/>
      <c r="E11" s="203"/>
      <c r="F11" s="203"/>
      <c r="G11" s="203"/>
      <c r="H11" s="203"/>
      <c r="I11" s="203"/>
      <c r="J11" s="203"/>
      <c r="K11" s="206"/>
      <c r="L11" s="39" t="s">
        <v>14</v>
      </c>
      <c r="M11" s="40" t="s">
        <v>13</v>
      </c>
      <c r="N11" s="41" t="s">
        <v>26</v>
      </c>
      <c r="O11" s="42" t="s">
        <v>25</v>
      </c>
      <c r="P11" s="39" t="s">
        <v>14</v>
      </c>
      <c r="Q11" s="40" t="s">
        <v>13</v>
      </c>
      <c r="R11" s="41" t="s">
        <v>26</v>
      </c>
      <c r="S11" s="42" t="s">
        <v>25</v>
      </c>
      <c r="T11" s="39" t="s">
        <v>14</v>
      </c>
      <c r="U11" s="40" t="s">
        <v>13</v>
      </c>
      <c r="V11" s="41" t="s">
        <v>26</v>
      </c>
      <c r="W11" s="42" t="s">
        <v>25</v>
      </c>
      <c r="X11" s="220"/>
      <c r="Y11" s="252"/>
      <c r="Z11" s="218"/>
      <c r="AA11" s="218"/>
      <c r="AB11" s="218"/>
      <c r="AC11" s="241"/>
      <c r="AD11" s="242"/>
    </row>
    <row r="12" spans="1:36" ht="24" customHeight="1" thickTop="1" x14ac:dyDescent="0.15">
      <c r="A12" s="43">
        <v>1</v>
      </c>
      <c r="B12" s="44"/>
      <c r="C12" s="208">
        <f>IF(B12="",0,VLOOKUP(B12,'契約者一覧(入力)'!$C:$E,2,FALSE))</f>
        <v>0</v>
      </c>
      <c r="D12" s="208"/>
      <c r="E12" s="208"/>
      <c r="F12" s="208"/>
      <c r="G12" s="208">
        <f>IF(B12="",0,VLOOKUP(B12,'契約者一覧(入力)'!$C:$E,3,FALSE))</f>
        <v>0</v>
      </c>
      <c r="H12" s="208"/>
      <c r="I12" s="208"/>
      <c r="J12" s="208"/>
      <c r="K12" s="45" t="str">
        <f>IF(B12="","",VLOOKUP(B12,'契約者一覧(入力)'!$C:$F,4,FALSE))</f>
        <v/>
      </c>
      <c r="L12" s="46" t="str">
        <f>IF(M12="","",VLOOKUP(O12,単価表!$A:$G,5,FALSE))</f>
        <v/>
      </c>
      <c r="M12" s="47"/>
      <c r="N12" s="48">
        <f>IF(M12="",0,VLOOKUP(O12,単価表!$A:$G,7,FALSE))</f>
        <v>0</v>
      </c>
      <c r="O12" s="49" t="str">
        <f>$L$6&amp;K12&amp;$O$10</f>
        <v>0.25</v>
      </c>
      <c r="P12" s="46" t="str">
        <f>IF(Q12="","",VLOOKUP(S12,単価表!$A:$G,5,FALSE))</f>
        <v/>
      </c>
      <c r="Q12" s="47"/>
      <c r="R12" s="48">
        <f>IF(Q12="",0,VLOOKUP(S12,単価表!$A:$G,7,FALSE))</f>
        <v>0</v>
      </c>
      <c r="S12" s="49" t="str">
        <f>$L$6&amp;K12&amp;$S$10</f>
        <v>0.5</v>
      </c>
      <c r="T12" s="46" t="str">
        <f>IF(U12="","",VLOOKUP(W12,単価表!$A:$G,5,FALSE))</f>
        <v/>
      </c>
      <c r="U12" s="47"/>
      <c r="V12" s="48">
        <f>IF(U12="",0,VLOOKUP(W12,単価表!$A:$G,7,FALSE))</f>
        <v>0</v>
      </c>
      <c r="W12" s="49" t="str">
        <f>$L$6&amp;K12&amp;$W$10</f>
        <v>0.75</v>
      </c>
      <c r="X12" s="50"/>
      <c r="Y12" s="51" t="str">
        <f>IF($L$6="","",VLOOKUP($L$6,単価表!$F:$H,3,FALSE))</f>
        <v/>
      </c>
      <c r="Z12" s="52" t="str">
        <f>IF(K12="","",M12*N12+Q12*R12+U12*V12+X12*Y12)</f>
        <v/>
      </c>
      <c r="AA12" s="254"/>
      <c r="AB12" s="254"/>
      <c r="AC12" s="243" t="str">
        <f>IF(K12="","",Z12-AA12)</f>
        <v/>
      </c>
      <c r="AD12" s="244"/>
    </row>
    <row r="13" spans="1:36" ht="20.100000000000001" customHeight="1" x14ac:dyDescent="0.15">
      <c r="A13" s="53">
        <v>2</v>
      </c>
      <c r="B13" s="54"/>
      <c r="C13" s="193">
        <f>IF(B13="",0,VLOOKUP(B13,'契約者一覧(入力)'!$C:$E,2,FALSE))</f>
        <v>0</v>
      </c>
      <c r="D13" s="193"/>
      <c r="E13" s="193"/>
      <c r="F13" s="193"/>
      <c r="G13" s="193">
        <f>IF(B13="",0,VLOOKUP(B13,'契約者一覧(入力)'!$C:$E,3,FALSE))</f>
        <v>0</v>
      </c>
      <c r="H13" s="193"/>
      <c r="I13" s="193"/>
      <c r="J13" s="193"/>
      <c r="K13" s="55" t="str">
        <f>IF(B13="","",VLOOKUP(B13,'契約者一覧(入力)'!$C:$F,4,FALSE))</f>
        <v/>
      </c>
      <c r="L13" s="56" t="str">
        <f>IF(M13="","",VLOOKUP(O13,単価表!$A:$G,5,FALSE))</f>
        <v/>
      </c>
      <c r="M13" s="57"/>
      <c r="N13" s="58">
        <f>IF(M13="",0,VLOOKUP(O13,単価表!$A:$G,7,FALSE))</f>
        <v>0</v>
      </c>
      <c r="O13" s="59" t="str">
        <f t="shared" ref="O13:O26" si="0">$L$6&amp;K13&amp;$O$10</f>
        <v>0.25</v>
      </c>
      <c r="P13" s="56" t="str">
        <f>IF(Q13="","",VLOOKUP(S13,単価表!$A:$G,5,FALSE))</f>
        <v/>
      </c>
      <c r="Q13" s="57"/>
      <c r="R13" s="58">
        <f>IF(Q13="",0,VLOOKUP(S13,単価表!$A:$G,7,FALSE))</f>
        <v>0</v>
      </c>
      <c r="S13" s="59" t="str">
        <f t="shared" ref="S13:S26" si="1">$L$6&amp;K13&amp;$S$10</f>
        <v>0.5</v>
      </c>
      <c r="T13" s="56" t="str">
        <f>IF(U13="","",VLOOKUP(W13,単価表!$A:$G,5,FALSE))</f>
        <v/>
      </c>
      <c r="U13" s="57"/>
      <c r="V13" s="58">
        <f>IF(U13="",0,VLOOKUP(W13,単価表!$A:$G,7,FALSE))</f>
        <v>0</v>
      </c>
      <c r="W13" s="59" t="str">
        <f t="shared" ref="W13:W26" si="2">$L$6&amp;K13&amp;$W$10</f>
        <v>0.75</v>
      </c>
      <c r="X13" s="60"/>
      <c r="Y13" s="61" t="str">
        <f>IF($L$6="","",VLOOKUP($L$6,単価表!$F:$H,3,FALSE))</f>
        <v/>
      </c>
      <c r="Z13" s="62" t="str">
        <f t="shared" ref="Z13:Z26" si="3">IF(K13="","",M13*N13+Q13*R13+U13*V13+X13*Y13)</f>
        <v/>
      </c>
      <c r="AA13" s="209"/>
      <c r="AB13" s="209"/>
      <c r="AC13" s="245" t="str">
        <f t="shared" ref="AC13:AC26" si="4">IF(K13="","",Z13-AA13)</f>
        <v/>
      </c>
      <c r="AD13" s="246"/>
    </row>
    <row r="14" spans="1:36" ht="20.100000000000001" customHeight="1" x14ac:dyDescent="0.15">
      <c r="A14" s="53">
        <v>3</v>
      </c>
      <c r="B14" s="54"/>
      <c r="C14" s="193">
        <f>IF(B14="",0,VLOOKUP(B14,'契約者一覧(入力)'!$C:$E,2,FALSE))</f>
        <v>0</v>
      </c>
      <c r="D14" s="193"/>
      <c r="E14" s="193"/>
      <c r="F14" s="193"/>
      <c r="G14" s="193">
        <f>IF(B14="",0,VLOOKUP(B14,'契約者一覧(入力)'!$C:$E,3,FALSE))</f>
        <v>0</v>
      </c>
      <c r="H14" s="193"/>
      <c r="I14" s="193"/>
      <c r="J14" s="193"/>
      <c r="K14" s="55" t="str">
        <f>IF(B14="","",VLOOKUP(B14,'契約者一覧(入力)'!$C:$F,4,FALSE))</f>
        <v/>
      </c>
      <c r="L14" s="56" t="str">
        <f>IF(M14="","",VLOOKUP(O14,単価表!$A:$G,5,FALSE))</f>
        <v/>
      </c>
      <c r="M14" s="57"/>
      <c r="N14" s="58">
        <f>IF(M14="",0,VLOOKUP(O14,単価表!$A:$G,7,FALSE))</f>
        <v>0</v>
      </c>
      <c r="O14" s="59" t="str">
        <f t="shared" si="0"/>
        <v>0.25</v>
      </c>
      <c r="P14" s="56" t="str">
        <f>IF(Q14="","",VLOOKUP(S14,単価表!$A:$G,5,FALSE))</f>
        <v/>
      </c>
      <c r="Q14" s="57"/>
      <c r="R14" s="58">
        <f>IF(Q14="",0,VLOOKUP(S14,単価表!$A:$G,7,FALSE))</f>
        <v>0</v>
      </c>
      <c r="S14" s="59" t="str">
        <f t="shared" si="1"/>
        <v>0.5</v>
      </c>
      <c r="T14" s="56" t="str">
        <f>IF(U14="","",VLOOKUP(W14,単価表!$A:$G,5,FALSE))</f>
        <v/>
      </c>
      <c r="U14" s="57"/>
      <c r="V14" s="58">
        <f>IF(U14="",0,VLOOKUP(W14,単価表!$A:$G,7,FALSE))</f>
        <v>0</v>
      </c>
      <c r="W14" s="59" t="str">
        <f t="shared" si="2"/>
        <v>0.75</v>
      </c>
      <c r="X14" s="60"/>
      <c r="Y14" s="61" t="str">
        <f>IF($L$6="","",VLOOKUP($L$6,単価表!$F:$H,3,FALSE))</f>
        <v/>
      </c>
      <c r="Z14" s="62" t="str">
        <f t="shared" si="3"/>
        <v/>
      </c>
      <c r="AA14" s="209"/>
      <c r="AB14" s="209"/>
      <c r="AC14" s="245" t="str">
        <f t="shared" si="4"/>
        <v/>
      </c>
      <c r="AD14" s="246"/>
    </row>
    <row r="15" spans="1:36" ht="20.100000000000001" customHeight="1" x14ac:dyDescent="0.15">
      <c r="A15" s="53">
        <v>4</v>
      </c>
      <c r="B15" s="54"/>
      <c r="C15" s="193">
        <f>IF(B15="",0,VLOOKUP(B15,'契約者一覧(入力)'!$C:$E,2,FALSE))</f>
        <v>0</v>
      </c>
      <c r="D15" s="193"/>
      <c r="E15" s="193"/>
      <c r="F15" s="193"/>
      <c r="G15" s="193">
        <f>IF(B15="",0,VLOOKUP(B15,'契約者一覧(入力)'!$C:$E,3,FALSE))</f>
        <v>0</v>
      </c>
      <c r="H15" s="193"/>
      <c r="I15" s="193"/>
      <c r="J15" s="193"/>
      <c r="K15" s="55" t="str">
        <f>IF(B15="","",VLOOKUP(B15,'契約者一覧(入力)'!$C:$F,4,FALSE))</f>
        <v/>
      </c>
      <c r="L15" s="56" t="str">
        <f>IF(M15="","",VLOOKUP(O15,単価表!$A:$G,5,FALSE))</f>
        <v/>
      </c>
      <c r="M15" s="57"/>
      <c r="N15" s="58">
        <f>IF(M15="",0,VLOOKUP(O15,単価表!$A:$G,7,FALSE))</f>
        <v>0</v>
      </c>
      <c r="O15" s="59" t="str">
        <f t="shared" si="0"/>
        <v>0.25</v>
      </c>
      <c r="P15" s="56" t="str">
        <f>IF(Q15="","",VLOOKUP(S15,単価表!$A:$G,5,FALSE))</f>
        <v/>
      </c>
      <c r="Q15" s="57"/>
      <c r="R15" s="58">
        <f>IF(Q15="",0,VLOOKUP(S15,単価表!$A:$G,7,FALSE))</f>
        <v>0</v>
      </c>
      <c r="S15" s="59" t="str">
        <f t="shared" si="1"/>
        <v>0.5</v>
      </c>
      <c r="T15" s="56" t="str">
        <f>IF(U15="","",VLOOKUP(W15,単価表!$A:$G,5,FALSE))</f>
        <v/>
      </c>
      <c r="U15" s="57"/>
      <c r="V15" s="58">
        <f>IF(U15="",0,VLOOKUP(W15,単価表!$A:$G,7,FALSE))</f>
        <v>0</v>
      </c>
      <c r="W15" s="59" t="str">
        <f t="shared" si="2"/>
        <v>0.75</v>
      </c>
      <c r="X15" s="60"/>
      <c r="Y15" s="61" t="str">
        <f>IF($L$6="","",VLOOKUP($L$6,単価表!$F:$H,3,FALSE))</f>
        <v/>
      </c>
      <c r="Z15" s="62" t="str">
        <f t="shared" si="3"/>
        <v/>
      </c>
      <c r="AA15" s="209"/>
      <c r="AB15" s="209"/>
      <c r="AC15" s="255" t="str">
        <f t="shared" si="4"/>
        <v/>
      </c>
      <c r="AD15" s="256"/>
    </row>
    <row r="16" spans="1:36" ht="20.100000000000001" customHeight="1" x14ac:dyDescent="0.15">
      <c r="A16" s="53">
        <v>5</v>
      </c>
      <c r="B16" s="54"/>
      <c r="C16" s="193">
        <f>IF(B16="",0,VLOOKUP(B16,'契約者一覧(入力)'!$C:$E,2,FALSE))</f>
        <v>0</v>
      </c>
      <c r="D16" s="193"/>
      <c r="E16" s="193"/>
      <c r="F16" s="193"/>
      <c r="G16" s="193">
        <f>IF(B16="",0,VLOOKUP(B16,'契約者一覧(入力)'!$C:$E,3,FALSE))</f>
        <v>0</v>
      </c>
      <c r="H16" s="193"/>
      <c r="I16" s="193"/>
      <c r="J16" s="193"/>
      <c r="K16" s="55" t="str">
        <f>IF(B16="","",VLOOKUP(B16,'契約者一覧(入力)'!$C:$F,4,FALSE))</f>
        <v/>
      </c>
      <c r="L16" s="56" t="str">
        <f>IF(M16="","",VLOOKUP(O16,単価表!$A:$G,5,FALSE))</f>
        <v/>
      </c>
      <c r="M16" s="57"/>
      <c r="N16" s="58">
        <f>IF(M16="",0,VLOOKUP(O16,単価表!$A:$G,7,FALSE))</f>
        <v>0</v>
      </c>
      <c r="O16" s="59" t="str">
        <f t="shared" si="0"/>
        <v>0.25</v>
      </c>
      <c r="P16" s="56" t="str">
        <f>IF(Q16="","",VLOOKUP(S16,単価表!$A:$G,5,FALSE))</f>
        <v/>
      </c>
      <c r="Q16" s="57"/>
      <c r="R16" s="58">
        <f>IF(Q16="",0,VLOOKUP(S16,単価表!$A:$G,7,FALSE))</f>
        <v>0</v>
      </c>
      <c r="S16" s="59" t="str">
        <f t="shared" si="1"/>
        <v>0.5</v>
      </c>
      <c r="T16" s="56" t="str">
        <f>IF(U16="","",VLOOKUP(W16,単価表!$A:$G,5,FALSE))</f>
        <v/>
      </c>
      <c r="U16" s="57"/>
      <c r="V16" s="58">
        <f>IF(U16="",0,VLOOKUP(W16,単価表!$A:$G,7,FALSE))</f>
        <v>0</v>
      </c>
      <c r="W16" s="59" t="str">
        <f t="shared" si="2"/>
        <v>0.75</v>
      </c>
      <c r="X16" s="60"/>
      <c r="Y16" s="61" t="str">
        <f>IF($L$6="","",VLOOKUP($L$6,単価表!$F:$H,3,FALSE))</f>
        <v/>
      </c>
      <c r="Z16" s="62" t="str">
        <f t="shared" si="3"/>
        <v/>
      </c>
      <c r="AA16" s="209"/>
      <c r="AB16" s="209"/>
      <c r="AC16" s="245" t="str">
        <f t="shared" si="4"/>
        <v/>
      </c>
      <c r="AD16" s="246"/>
    </row>
    <row r="17" spans="1:36" ht="20.100000000000001" customHeight="1" x14ac:dyDescent="0.15">
      <c r="A17" s="53">
        <v>6</v>
      </c>
      <c r="B17" s="54"/>
      <c r="C17" s="193">
        <f>IF(B17="",0,VLOOKUP(B17,'契約者一覧(入力)'!$C:$E,2,FALSE))</f>
        <v>0</v>
      </c>
      <c r="D17" s="193"/>
      <c r="E17" s="193"/>
      <c r="F17" s="193"/>
      <c r="G17" s="193">
        <f>IF(B17="",0,VLOOKUP(B17,'契約者一覧(入力)'!$C:$E,3,FALSE))</f>
        <v>0</v>
      </c>
      <c r="H17" s="193"/>
      <c r="I17" s="193"/>
      <c r="J17" s="193"/>
      <c r="K17" s="55" t="str">
        <f>IF(B17="","",VLOOKUP(B17,'契約者一覧(入力)'!$C:$F,4,FALSE))</f>
        <v/>
      </c>
      <c r="L17" s="56" t="str">
        <f>IF(M17="","",VLOOKUP(O17,単価表!$A:$G,5,FALSE))</f>
        <v/>
      </c>
      <c r="M17" s="57"/>
      <c r="N17" s="58">
        <f>IF(M17="",0,VLOOKUP(O17,単価表!$A:$G,7,FALSE))</f>
        <v>0</v>
      </c>
      <c r="O17" s="59" t="str">
        <f t="shared" si="0"/>
        <v>0.25</v>
      </c>
      <c r="P17" s="56" t="str">
        <f>IF(Q17="","",VLOOKUP(S17,単価表!$A:$G,5,FALSE))</f>
        <v/>
      </c>
      <c r="Q17" s="57"/>
      <c r="R17" s="58">
        <f>IF(Q17="",0,VLOOKUP(S17,単価表!$A:$G,7,FALSE))</f>
        <v>0</v>
      </c>
      <c r="S17" s="59" t="str">
        <f t="shared" si="1"/>
        <v>0.5</v>
      </c>
      <c r="T17" s="56" t="str">
        <f>IF(U17="","",VLOOKUP(W17,単価表!$A:$G,5,FALSE))</f>
        <v/>
      </c>
      <c r="U17" s="57"/>
      <c r="V17" s="58">
        <f>IF(U17="",0,VLOOKUP(W17,単価表!$A:$G,7,FALSE))</f>
        <v>0</v>
      </c>
      <c r="W17" s="59" t="str">
        <f t="shared" si="2"/>
        <v>0.75</v>
      </c>
      <c r="X17" s="60"/>
      <c r="Y17" s="61" t="str">
        <f>IF($L$6="","",VLOOKUP($L$6,単価表!$F:$H,3,FALSE))</f>
        <v/>
      </c>
      <c r="Z17" s="62" t="str">
        <f t="shared" si="3"/>
        <v/>
      </c>
      <c r="AA17" s="209"/>
      <c r="AB17" s="209"/>
      <c r="AC17" s="245" t="str">
        <f t="shared" si="4"/>
        <v/>
      </c>
      <c r="AD17" s="246"/>
    </row>
    <row r="18" spans="1:36" ht="20.100000000000001" customHeight="1" x14ac:dyDescent="0.15">
      <c r="A18" s="53">
        <v>7</v>
      </c>
      <c r="B18" s="54"/>
      <c r="C18" s="193">
        <f>IF(B18="",0,VLOOKUP(B18,'契約者一覧(入力)'!$C:$E,2,FALSE))</f>
        <v>0</v>
      </c>
      <c r="D18" s="193"/>
      <c r="E18" s="193"/>
      <c r="F18" s="193"/>
      <c r="G18" s="193">
        <f>IF(B18="",0,VLOOKUP(B18,'契約者一覧(入力)'!$C:$E,3,FALSE))</f>
        <v>0</v>
      </c>
      <c r="H18" s="193"/>
      <c r="I18" s="193"/>
      <c r="J18" s="193"/>
      <c r="K18" s="55" t="str">
        <f>IF(B18="","",VLOOKUP(B18,'契約者一覧(入力)'!$C:$F,4,FALSE))</f>
        <v/>
      </c>
      <c r="L18" s="56" t="str">
        <f>IF(M18="","",VLOOKUP(O18,単価表!$A:$G,5,FALSE))</f>
        <v/>
      </c>
      <c r="M18" s="57"/>
      <c r="N18" s="58">
        <f>IF(M18="",0,VLOOKUP(O18,単価表!$A:$G,7,FALSE))</f>
        <v>0</v>
      </c>
      <c r="O18" s="59" t="str">
        <f t="shared" si="0"/>
        <v>0.25</v>
      </c>
      <c r="P18" s="56" t="str">
        <f>IF(Q18="","",VLOOKUP(S18,単価表!$A:$G,5,FALSE))</f>
        <v/>
      </c>
      <c r="Q18" s="57"/>
      <c r="R18" s="58">
        <f>IF(Q18="",0,VLOOKUP(S18,単価表!$A:$G,7,FALSE))</f>
        <v>0</v>
      </c>
      <c r="S18" s="59" t="str">
        <f t="shared" si="1"/>
        <v>0.5</v>
      </c>
      <c r="T18" s="56" t="str">
        <f>IF(U18="","",VLOOKUP(W18,単価表!$A:$G,5,FALSE))</f>
        <v/>
      </c>
      <c r="U18" s="57"/>
      <c r="V18" s="58">
        <f>IF(U18="",0,VLOOKUP(W18,単価表!$A:$G,7,FALSE))</f>
        <v>0</v>
      </c>
      <c r="W18" s="59" t="str">
        <f t="shared" si="2"/>
        <v>0.75</v>
      </c>
      <c r="X18" s="60"/>
      <c r="Y18" s="61" t="str">
        <f>IF($L$6="","",VLOOKUP($L$6,単価表!$F:$H,3,FALSE))</f>
        <v/>
      </c>
      <c r="Z18" s="62" t="str">
        <f t="shared" si="3"/>
        <v/>
      </c>
      <c r="AA18" s="209"/>
      <c r="AB18" s="209"/>
      <c r="AC18" s="245" t="str">
        <f t="shared" si="4"/>
        <v/>
      </c>
      <c r="AD18" s="246"/>
    </row>
    <row r="19" spans="1:36" ht="20.100000000000001" customHeight="1" x14ac:dyDescent="0.15">
      <c r="A19" s="53">
        <v>8</v>
      </c>
      <c r="B19" s="54"/>
      <c r="C19" s="193">
        <f>IF(B19="",0,VLOOKUP(B19,'契約者一覧(入力)'!$C:$E,2,FALSE))</f>
        <v>0</v>
      </c>
      <c r="D19" s="193"/>
      <c r="E19" s="193"/>
      <c r="F19" s="193"/>
      <c r="G19" s="193">
        <f>IF(B19="",0,VLOOKUP(B19,'契約者一覧(入力)'!$C:$E,3,FALSE))</f>
        <v>0</v>
      </c>
      <c r="H19" s="193"/>
      <c r="I19" s="193"/>
      <c r="J19" s="193"/>
      <c r="K19" s="55" t="str">
        <f>IF(B19="","",VLOOKUP(B19,'契約者一覧(入力)'!$C:$F,4,FALSE))</f>
        <v/>
      </c>
      <c r="L19" s="56" t="str">
        <f>IF(M19="","",VLOOKUP(O19,単価表!$A:$G,5,FALSE))</f>
        <v/>
      </c>
      <c r="M19" s="57"/>
      <c r="N19" s="58">
        <f>IF(M19="",0,VLOOKUP(O19,単価表!$A:$G,7,FALSE))</f>
        <v>0</v>
      </c>
      <c r="O19" s="59" t="str">
        <f t="shared" si="0"/>
        <v>0.25</v>
      </c>
      <c r="P19" s="56" t="str">
        <f>IF(Q19="","",VLOOKUP(S19,単価表!$A:$G,5,FALSE))</f>
        <v/>
      </c>
      <c r="Q19" s="57"/>
      <c r="R19" s="58">
        <f>IF(Q19="",0,VLOOKUP(S19,単価表!$A:$G,7,FALSE))</f>
        <v>0</v>
      </c>
      <c r="S19" s="59" t="str">
        <f t="shared" si="1"/>
        <v>0.5</v>
      </c>
      <c r="T19" s="56" t="str">
        <f>IF(U19="","",VLOOKUP(W19,単価表!$A:$G,5,FALSE))</f>
        <v/>
      </c>
      <c r="U19" s="57"/>
      <c r="V19" s="58">
        <f>IF(U19="",0,VLOOKUP(W19,単価表!$A:$G,7,FALSE))</f>
        <v>0</v>
      </c>
      <c r="W19" s="59" t="str">
        <f t="shared" si="2"/>
        <v>0.75</v>
      </c>
      <c r="X19" s="60"/>
      <c r="Y19" s="61" t="str">
        <f>IF($L$6="","",VLOOKUP($L$6,単価表!$F:$H,3,FALSE))</f>
        <v/>
      </c>
      <c r="Z19" s="62" t="str">
        <f t="shared" si="3"/>
        <v/>
      </c>
      <c r="AA19" s="209"/>
      <c r="AB19" s="209"/>
      <c r="AC19" s="245" t="str">
        <f t="shared" si="4"/>
        <v/>
      </c>
      <c r="AD19" s="246"/>
    </row>
    <row r="20" spans="1:36" ht="20.100000000000001" customHeight="1" x14ac:dyDescent="0.15">
      <c r="A20" s="53">
        <v>9</v>
      </c>
      <c r="B20" s="54"/>
      <c r="C20" s="193">
        <f>IF(B20="",0,VLOOKUP(B20,'契約者一覧(入力)'!$C:$E,2,FALSE))</f>
        <v>0</v>
      </c>
      <c r="D20" s="193"/>
      <c r="E20" s="193"/>
      <c r="F20" s="193"/>
      <c r="G20" s="193">
        <f>IF(B20="",0,VLOOKUP(B20,'契約者一覧(入力)'!$C:$E,3,FALSE))</f>
        <v>0</v>
      </c>
      <c r="H20" s="193"/>
      <c r="I20" s="193"/>
      <c r="J20" s="193"/>
      <c r="K20" s="55" t="str">
        <f>IF(B20="","",VLOOKUP(B20,'契約者一覧(入力)'!$C:$F,4,FALSE))</f>
        <v/>
      </c>
      <c r="L20" s="56" t="str">
        <f>IF(M20="","",VLOOKUP(O20,単価表!$A:$G,5,FALSE))</f>
        <v/>
      </c>
      <c r="M20" s="57"/>
      <c r="N20" s="58">
        <f>IF(M20="",0,VLOOKUP(O20,単価表!$A:$G,7,FALSE))</f>
        <v>0</v>
      </c>
      <c r="O20" s="59" t="str">
        <f t="shared" si="0"/>
        <v>0.25</v>
      </c>
      <c r="P20" s="56" t="str">
        <f>IF(Q20="","",VLOOKUP(S20,単価表!$A:$G,5,FALSE))</f>
        <v/>
      </c>
      <c r="Q20" s="57"/>
      <c r="R20" s="58">
        <f>IF(Q20="",0,VLOOKUP(S20,単価表!$A:$G,7,FALSE))</f>
        <v>0</v>
      </c>
      <c r="S20" s="59" t="str">
        <f t="shared" si="1"/>
        <v>0.5</v>
      </c>
      <c r="T20" s="56" t="str">
        <f>IF(U20="","",VLOOKUP(W20,単価表!$A:$G,5,FALSE))</f>
        <v/>
      </c>
      <c r="U20" s="57"/>
      <c r="V20" s="58">
        <f>IF(U20="",0,VLOOKUP(W20,単価表!$A:$G,7,FALSE))</f>
        <v>0</v>
      </c>
      <c r="W20" s="59" t="str">
        <f t="shared" si="2"/>
        <v>0.75</v>
      </c>
      <c r="X20" s="60"/>
      <c r="Y20" s="61" t="str">
        <f>IF($L$6="","",VLOOKUP($L$6,単価表!$F:$H,3,FALSE))</f>
        <v/>
      </c>
      <c r="Z20" s="62" t="str">
        <f t="shared" si="3"/>
        <v/>
      </c>
      <c r="AA20" s="209"/>
      <c r="AB20" s="209"/>
      <c r="AC20" s="245" t="str">
        <f t="shared" si="4"/>
        <v/>
      </c>
      <c r="AD20" s="246"/>
    </row>
    <row r="21" spans="1:36" ht="20.100000000000001" customHeight="1" x14ac:dyDescent="0.15">
      <c r="A21" s="53">
        <v>10</v>
      </c>
      <c r="B21" s="54"/>
      <c r="C21" s="193">
        <f>IF(B21="",0,VLOOKUP(B21,'契約者一覧(入力)'!$C:$E,2,FALSE))</f>
        <v>0</v>
      </c>
      <c r="D21" s="193"/>
      <c r="E21" s="193"/>
      <c r="F21" s="193"/>
      <c r="G21" s="193">
        <f>IF(B21="",0,VLOOKUP(B21,'契約者一覧(入力)'!$C:$E,3,FALSE))</f>
        <v>0</v>
      </c>
      <c r="H21" s="193"/>
      <c r="I21" s="193"/>
      <c r="J21" s="193"/>
      <c r="K21" s="55" t="str">
        <f>IF(B21="","",VLOOKUP(B21,'契約者一覧(入力)'!$C:$F,4,FALSE))</f>
        <v/>
      </c>
      <c r="L21" s="56" t="str">
        <f>IF(M21="","",VLOOKUP(O21,単価表!$A:$G,5,FALSE))</f>
        <v/>
      </c>
      <c r="M21" s="57"/>
      <c r="N21" s="58">
        <f>IF(M21="",0,VLOOKUP(O21,単価表!$A:$G,7,FALSE))</f>
        <v>0</v>
      </c>
      <c r="O21" s="59" t="str">
        <f t="shared" si="0"/>
        <v>0.25</v>
      </c>
      <c r="P21" s="56" t="str">
        <f>IF(Q21="","",VLOOKUP(S21,単価表!$A:$G,5,FALSE))</f>
        <v/>
      </c>
      <c r="Q21" s="57"/>
      <c r="R21" s="58">
        <f>IF(Q21="",0,VLOOKUP(S21,単価表!$A:$G,7,FALSE))</f>
        <v>0</v>
      </c>
      <c r="S21" s="59" t="str">
        <f t="shared" si="1"/>
        <v>0.5</v>
      </c>
      <c r="T21" s="56" t="str">
        <f>IF(U21="","",VLOOKUP(W21,単価表!$A:$G,5,FALSE))</f>
        <v/>
      </c>
      <c r="U21" s="57"/>
      <c r="V21" s="58">
        <f>IF(U21="",0,VLOOKUP(W21,単価表!$A:$G,7,FALSE))</f>
        <v>0</v>
      </c>
      <c r="W21" s="59" t="str">
        <f t="shared" si="2"/>
        <v>0.75</v>
      </c>
      <c r="X21" s="60"/>
      <c r="Y21" s="61" t="str">
        <f>IF($L$6="","",VLOOKUP($L$6,単価表!$F:$H,3,FALSE))</f>
        <v/>
      </c>
      <c r="Z21" s="62" t="str">
        <f t="shared" si="3"/>
        <v/>
      </c>
      <c r="AA21" s="209"/>
      <c r="AB21" s="209"/>
      <c r="AC21" s="245" t="str">
        <f t="shared" si="4"/>
        <v/>
      </c>
      <c r="AD21" s="246"/>
    </row>
    <row r="22" spans="1:36" ht="20.100000000000001" customHeight="1" x14ac:dyDescent="0.15">
      <c r="A22" s="53">
        <v>11</v>
      </c>
      <c r="B22" s="54"/>
      <c r="C22" s="193">
        <f>IF(B22="",0,VLOOKUP(B22,'契約者一覧(入力)'!$C:$E,2,FALSE))</f>
        <v>0</v>
      </c>
      <c r="D22" s="193"/>
      <c r="E22" s="193"/>
      <c r="F22" s="193"/>
      <c r="G22" s="193">
        <f>IF(B22="",0,VLOOKUP(B22,'契約者一覧(入力)'!$C:$E,3,FALSE))</f>
        <v>0</v>
      </c>
      <c r="H22" s="193"/>
      <c r="I22" s="193"/>
      <c r="J22" s="193"/>
      <c r="K22" s="55" t="str">
        <f>IF(B22="","",VLOOKUP(B22,'契約者一覧(入力)'!$C:$F,4,FALSE))</f>
        <v/>
      </c>
      <c r="L22" s="56" t="str">
        <f>IF(M22="","",VLOOKUP(O22,単価表!$A:$G,5,FALSE))</f>
        <v/>
      </c>
      <c r="M22" s="57"/>
      <c r="N22" s="58">
        <f>IF(M22="",0,VLOOKUP(O22,単価表!$A:$G,7,FALSE))</f>
        <v>0</v>
      </c>
      <c r="O22" s="59" t="str">
        <f t="shared" si="0"/>
        <v>0.25</v>
      </c>
      <c r="P22" s="56" t="str">
        <f>IF(Q22="","",VLOOKUP(S22,単価表!$A:$G,5,FALSE))</f>
        <v/>
      </c>
      <c r="Q22" s="57"/>
      <c r="R22" s="58">
        <f>IF(Q22="",0,VLOOKUP(S22,単価表!$A:$G,7,FALSE))</f>
        <v>0</v>
      </c>
      <c r="S22" s="59" t="str">
        <f t="shared" si="1"/>
        <v>0.5</v>
      </c>
      <c r="T22" s="56" t="str">
        <f>IF(U22="","",VLOOKUP(W22,単価表!$A:$G,5,FALSE))</f>
        <v/>
      </c>
      <c r="U22" s="57"/>
      <c r="V22" s="58">
        <f>IF(U22="",0,VLOOKUP(W22,単価表!$A:$G,7,FALSE))</f>
        <v>0</v>
      </c>
      <c r="W22" s="59" t="str">
        <f t="shared" si="2"/>
        <v>0.75</v>
      </c>
      <c r="X22" s="60"/>
      <c r="Y22" s="61" t="str">
        <f>IF($L$6="","",VLOOKUP($L$6,単価表!$F:$H,3,FALSE))</f>
        <v/>
      </c>
      <c r="Z22" s="62" t="str">
        <f t="shared" si="3"/>
        <v/>
      </c>
      <c r="AA22" s="209"/>
      <c r="AB22" s="209"/>
      <c r="AC22" s="245" t="str">
        <f t="shared" ref="AC22" si="5">IF(K22="","",Z22-AA22)</f>
        <v/>
      </c>
      <c r="AD22" s="246"/>
    </row>
    <row r="23" spans="1:36" ht="20.100000000000001" customHeight="1" x14ac:dyDescent="0.15">
      <c r="A23" s="53">
        <v>12</v>
      </c>
      <c r="B23" s="54"/>
      <c r="C23" s="193">
        <f>IF(B23="",0,VLOOKUP(B23,'契約者一覧(入力)'!$C:$E,2,FALSE))</f>
        <v>0</v>
      </c>
      <c r="D23" s="193"/>
      <c r="E23" s="193"/>
      <c r="F23" s="193"/>
      <c r="G23" s="193">
        <f>IF(B23="",0,VLOOKUP(B23,'契約者一覧(入力)'!$C:$E,3,FALSE))</f>
        <v>0</v>
      </c>
      <c r="H23" s="193"/>
      <c r="I23" s="193"/>
      <c r="J23" s="193"/>
      <c r="K23" s="55" t="str">
        <f>IF(B23="","",VLOOKUP(B23,'契約者一覧(入力)'!$C:$F,4,FALSE))</f>
        <v/>
      </c>
      <c r="L23" s="56" t="str">
        <f>IF(M23="","",VLOOKUP(O23,単価表!$A:$G,5,FALSE))</f>
        <v/>
      </c>
      <c r="M23" s="57"/>
      <c r="N23" s="58">
        <f>IF(M23="",0,VLOOKUP(O23,単価表!$A:$G,7,FALSE))</f>
        <v>0</v>
      </c>
      <c r="O23" s="59" t="str">
        <f t="shared" si="0"/>
        <v>0.25</v>
      </c>
      <c r="P23" s="56" t="str">
        <f>IF(Q23="","",VLOOKUP(S23,単価表!$A:$G,5,FALSE))</f>
        <v/>
      </c>
      <c r="Q23" s="57"/>
      <c r="R23" s="58">
        <f>IF(Q23="",0,VLOOKUP(S23,単価表!$A:$G,7,FALSE))</f>
        <v>0</v>
      </c>
      <c r="S23" s="59" t="str">
        <f t="shared" si="1"/>
        <v>0.5</v>
      </c>
      <c r="T23" s="56" t="str">
        <f>IF(U23="","",VLOOKUP(W23,単価表!$A:$G,5,FALSE))</f>
        <v/>
      </c>
      <c r="U23" s="57"/>
      <c r="V23" s="58">
        <f>IF(U23="",0,VLOOKUP(W23,単価表!$A:$G,7,FALSE))</f>
        <v>0</v>
      </c>
      <c r="W23" s="59" t="str">
        <f t="shared" si="2"/>
        <v>0.75</v>
      </c>
      <c r="X23" s="60"/>
      <c r="Y23" s="61" t="str">
        <f>IF($L$6="","",VLOOKUP($L$6,単価表!$F:$H,3,FALSE))</f>
        <v/>
      </c>
      <c r="Z23" s="62" t="str">
        <f t="shared" si="3"/>
        <v/>
      </c>
      <c r="AA23" s="209"/>
      <c r="AB23" s="209"/>
      <c r="AC23" s="245" t="str">
        <f t="shared" si="4"/>
        <v/>
      </c>
      <c r="AD23" s="246"/>
    </row>
    <row r="24" spans="1:36" ht="20.100000000000001" customHeight="1" x14ac:dyDescent="0.15">
      <c r="A24" s="53">
        <v>13</v>
      </c>
      <c r="B24" s="54"/>
      <c r="C24" s="193">
        <f>IF(B24="",0,VLOOKUP(B24,'契約者一覧(入力)'!$C:$E,2,FALSE))</f>
        <v>0</v>
      </c>
      <c r="D24" s="193"/>
      <c r="E24" s="193"/>
      <c r="F24" s="193"/>
      <c r="G24" s="193">
        <f>IF(B24="",0,VLOOKUP(B24,'契約者一覧(入力)'!$C:$E,3,FALSE))</f>
        <v>0</v>
      </c>
      <c r="H24" s="193"/>
      <c r="I24" s="193"/>
      <c r="J24" s="193"/>
      <c r="K24" s="55" t="str">
        <f>IF(B24="","",VLOOKUP(B24,'契約者一覧(入力)'!$C:$F,4,FALSE))</f>
        <v/>
      </c>
      <c r="L24" s="56" t="str">
        <f>IF(M24="","",VLOOKUP(O24,単価表!$A:$G,5,FALSE))</f>
        <v/>
      </c>
      <c r="M24" s="57"/>
      <c r="N24" s="58">
        <f>IF(M24="",0,VLOOKUP(O24,単価表!$A:$G,7,FALSE))</f>
        <v>0</v>
      </c>
      <c r="O24" s="59" t="str">
        <f t="shared" si="0"/>
        <v>0.25</v>
      </c>
      <c r="P24" s="56" t="str">
        <f>IF(Q24="","",VLOOKUP(S24,単価表!$A:$G,5,FALSE))</f>
        <v/>
      </c>
      <c r="Q24" s="57"/>
      <c r="R24" s="58">
        <f>IF(Q24="",0,VLOOKUP(S24,単価表!$A:$G,7,FALSE))</f>
        <v>0</v>
      </c>
      <c r="S24" s="59" t="str">
        <f t="shared" si="1"/>
        <v>0.5</v>
      </c>
      <c r="T24" s="56" t="str">
        <f>IF(U24="","",VLOOKUP(W24,単価表!$A:$G,5,FALSE))</f>
        <v/>
      </c>
      <c r="U24" s="57"/>
      <c r="V24" s="58">
        <f>IF(U24="",0,VLOOKUP(W24,単価表!$A:$G,7,FALSE))</f>
        <v>0</v>
      </c>
      <c r="W24" s="59" t="str">
        <f t="shared" si="2"/>
        <v>0.75</v>
      </c>
      <c r="X24" s="60"/>
      <c r="Y24" s="61" t="str">
        <f>IF($L$6="","",VLOOKUP($L$6,単価表!$F:$H,3,FALSE))</f>
        <v/>
      </c>
      <c r="Z24" s="62" t="str">
        <f t="shared" si="3"/>
        <v/>
      </c>
      <c r="AA24" s="209"/>
      <c r="AB24" s="209"/>
      <c r="AC24" s="245" t="str">
        <f t="shared" si="4"/>
        <v/>
      </c>
      <c r="AD24" s="246"/>
    </row>
    <row r="25" spans="1:36" ht="20.100000000000001" customHeight="1" x14ac:dyDescent="0.15">
      <c r="A25" s="53">
        <v>14</v>
      </c>
      <c r="B25" s="54"/>
      <c r="C25" s="193">
        <f>IF(B25="",0,VLOOKUP(B25,'契約者一覧(入力)'!$C:$E,2,FALSE))</f>
        <v>0</v>
      </c>
      <c r="D25" s="193"/>
      <c r="E25" s="193"/>
      <c r="F25" s="193"/>
      <c r="G25" s="193">
        <f>IF(B25="",0,VLOOKUP(B25,'契約者一覧(入力)'!$C:$E,3,FALSE))</f>
        <v>0</v>
      </c>
      <c r="H25" s="193"/>
      <c r="I25" s="193"/>
      <c r="J25" s="193"/>
      <c r="K25" s="55" t="str">
        <f>IF(B25="","",VLOOKUP(B25,'契約者一覧(入力)'!$C:$F,4,FALSE))</f>
        <v/>
      </c>
      <c r="L25" s="56" t="str">
        <f>IF(M25="","",VLOOKUP(O25,単価表!$A:$G,5,FALSE))</f>
        <v/>
      </c>
      <c r="M25" s="57"/>
      <c r="N25" s="58">
        <f>IF(M25="",0,VLOOKUP(O25,単価表!$A:$G,7,FALSE))</f>
        <v>0</v>
      </c>
      <c r="O25" s="59" t="str">
        <f t="shared" si="0"/>
        <v>0.25</v>
      </c>
      <c r="P25" s="56" t="str">
        <f>IF(Q25="","",VLOOKUP(S25,単価表!$A:$G,5,FALSE))</f>
        <v/>
      </c>
      <c r="Q25" s="57"/>
      <c r="R25" s="58">
        <f>IF(Q25="",0,VLOOKUP(S25,単価表!$A:$G,7,FALSE))</f>
        <v>0</v>
      </c>
      <c r="S25" s="59" t="str">
        <f t="shared" si="1"/>
        <v>0.5</v>
      </c>
      <c r="T25" s="56" t="str">
        <f>IF(U25="","",VLOOKUP(W25,単価表!$A:$G,5,FALSE))</f>
        <v/>
      </c>
      <c r="U25" s="57"/>
      <c r="V25" s="58">
        <f>IF(U25="",0,VLOOKUP(W25,単価表!$A:$G,7,FALSE))</f>
        <v>0</v>
      </c>
      <c r="W25" s="59" t="str">
        <f t="shared" si="2"/>
        <v>0.75</v>
      </c>
      <c r="X25" s="60"/>
      <c r="Y25" s="61" t="str">
        <f>IF($L$6="","",VLOOKUP($L$6,単価表!$F:$H,3,FALSE))</f>
        <v/>
      </c>
      <c r="Z25" s="62" t="str">
        <f t="shared" si="3"/>
        <v/>
      </c>
      <c r="AA25" s="209"/>
      <c r="AB25" s="209"/>
      <c r="AC25" s="245" t="str">
        <f t="shared" si="4"/>
        <v/>
      </c>
      <c r="AD25" s="246"/>
    </row>
    <row r="26" spans="1:36" ht="20.100000000000001" customHeight="1" thickBot="1" x14ac:dyDescent="0.2">
      <c r="A26" s="63">
        <v>15</v>
      </c>
      <c r="B26" s="64"/>
      <c r="C26" s="194">
        <f>IF(B26="",0,VLOOKUP(B26,'契約者一覧(入力)'!$C:$E,2,FALSE))</f>
        <v>0</v>
      </c>
      <c r="D26" s="194"/>
      <c r="E26" s="194"/>
      <c r="F26" s="194"/>
      <c r="G26" s="194">
        <f>IF(B26="",0,VLOOKUP(B26,'契約者一覧(入力)'!$C:$E,3,FALSE))</f>
        <v>0</v>
      </c>
      <c r="H26" s="194"/>
      <c r="I26" s="194"/>
      <c r="J26" s="194"/>
      <c r="K26" s="65" t="str">
        <f>IF(B26="","",VLOOKUP(B26,'契約者一覧(入力)'!$C:$F,4,FALSE))</f>
        <v/>
      </c>
      <c r="L26" s="66" t="str">
        <f>IF(M26="","",VLOOKUP(O26,単価表!$A:$G,5,FALSE))</f>
        <v/>
      </c>
      <c r="M26" s="67"/>
      <c r="N26" s="68">
        <f>IF(M26="",0,VLOOKUP(O26,単価表!$A:$G,7,FALSE))</f>
        <v>0</v>
      </c>
      <c r="O26" s="69" t="str">
        <f t="shared" si="0"/>
        <v>0.25</v>
      </c>
      <c r="P26" s="66" t="str">
        <f>IF(Q26="","",VLOOKUP(S26,単価表!$A:$G,5,FALSE))</f>
        <v/>
      </c>
      <c r="Q26" s="67"/>
      <c r="R26" s="68">
        <f>IF(Q26="",0,VLOOKUP(S26,単価表!$A:$G,7,FALSE))</f>
        <v>0</v>
      </c>
      <c r="S26" s="69" t="str">
        <f t="shared" si="1"/>
        <v>0.5</v>
      </c>
      <c r="T26" s="66" t="str">
        <f>IF(U26="","",VLOOKUP(W26,単価表!$A:$G,5,FALSE))</f>
        <v/>
      </c>
      <c r="U26" s="67"/>
      <c r="V26" s="68">
        <f>IF(U26="",0,VLOOKUP(W26,単価表!$A:$G,7,FALSE))</f>
        <v>0</v>
      </c>
      <c r="W26" s="69" t="str">
        <f t="shared" si="2"/>
        <v>0.75</v>
      </c>
      <c r="X26" s="70"/>
      <c r="Y26" s="71" t="str">
        <f>IF($L$6="","",VLOOKUP($L$6,単価表!$F:$H,3,FALSE))</f>
        <v/>
      </c>
      <c r="Z26" s="72" t="str">
        <f t="shared" si="3"/>
        <v/>
      </c>
      <c r="AA26" s="231"/>
      <c r="AB26" s="231"/>
      <c r="AC26" s="259" t="str">
        <f t="shared" si="4"/>
        <v/>
      </c>
      <c r="AD26" s="260"/>
    </row>
    <row r="27" spans="1:36" ht="20.100000000000001" customHeight="1" thickBot="1" x14ac:dyDescent="0.2">
      <c r="A27" s="210"/>
      <c r="B27" s="73" t="s">
        <v>2</v>
      </c>
      <c r="C27" s="214">
        <f>COUNT(B12:B26)</f>
        <v>0</v>
      </c>
      <c r="D27" s="214"/>
      <c r="E27" s="214"/>
      <c r="F27" s="214"/>
      <c r="G27" s="208"/>
      <c r="H27" s="208"/>
      <c r="I27" s="208"/>
      <c r="J27" s="208"/>
      <c r="K27" s="208"/>
      <c r="L27" s="208"/>
      <c r="M27" s="208"/>
      <c r="N27" s="208"/>
      <c r="O27" s="208"/>
      <c r="P27" s="208"/>
      <c r="Q27" s="208"/>
      <c r="R27" s="208"/>
      <c r="S27" s="208"/>
      <c r="T27" s="208"/>
      <c r="U27" s="208"/>
      <c r="V27" s="208"/>
      <c r="W27" s="208"/>
      <c r="X27" s="208"/>
      <c r="Y27" s="208"/>
      <c r="Z27" s="208"/>
      <c r="AA27" s="247" t="s">
        <v>2</v>
      </c>
      <c r="AB27" s="247"/>
      <c r="AC27" s="261">
        <f>SUM(AC12:AC26)</f>
        <v>0</v>
      </c>
      <c r="AD27" s="262"/>
    </row>
    <row r="28" spans="1:36" ht="20.100000000000001" customHeight="1" x14ac:dyDescent="0.15">
      <c r="A28" s="205"/>
      <c r="B28" s="74" t="s">
        <v>3</v>
      </c>
      <c r="C28" s="211">
        <f>C27+C55</f>
        <v>0</v>
      </c>
      <c r="D28" s="211"/>
      <c r="E28" s="211"/>
      <c r="F28" s="212"/>
      <c r="G28" s="215"/>
      <c r="H28" s="193"/>
      <c r="I28" s="193"/>
      <c r="J28" s="193"/>
      <c r="K28" s="193"/>
      <c r="L28" s="193"/>
      <c r="M28" s="193"/>
      <c r="N28" s="193"/>
      <c r="O28" s="193"/>
      <c r="P28" s="193"/>
      <c r="Q28" s="193"/>
      <c r="R28" s="193"/>
      <c r="S28" s="193"/>
      <c r="T28" s="193"/>
      <c r="U28" s="193"/>
      <c r="V28" s="193"/>
      <c r="W28" s="193"/>
      <c r="X28" s="193"/>
      <c r="Y28" s="193"/>
      <c r="Z28" s="193"/>
      <c r="AA28" s="253" t="s">
        <v>3</v>
      </c>
      <c r="AB28" s="253"/>
      <c r="AC28" s="263">
        <f>AC27+AC55</f>
        <v>0</v>
      </c>
      <c r="AD28" s="264"/>
    </row>
    <row r="29" spans="1:36" ht="27.75" customHeight="1" x14ac:dyDescent="0.15">
      <c r="D29" s="3"/>
      <c r="H29" s="4"/>
      <c r="I29" s="5"/>
      <c r="J29" s="5"/>
      <c r="K29" s="5"/>
      <c r="L29" s="6" t="s">
        <v>15</v>
      </c>
      <c r="M29" s="6"/>
      <c r="N29" s="6"/>
      <c r="O29" s="7"/>
      <c r="P29" s="4"/>
      <c r="Q29" s="8"/>
    </row>
    <row r="30" spans="1:36" ht="23.25" customHeight="1" x14ac:dyDescent="0.15">
      <c r="C30" s="9"/>
      <c r="D30" s="9"/>
      <c r="E30" s="9"/>
      <c r="F30" s="9"/>
      <c r="G30" s="9"/>
      <c r="H30" s="10"/>
      <c r="I30" s="10"/>
      <c r="J30" s="4"/>
      <c r="K30" s="7"/>
      <c r="L30" s="7"/>
      <c r="M30" s="4"/>
      <c r="N30" s="4"/>
      <c r="O30" s="4"/>
      <c r="P30" s="4"/>
      <c r="Q30" s="11"/>
      <c r="R30" s="75" t="s">
        <v>87</v>
      </c>
      <c r="S30" s="76"/>
      <c r="T30" s="191">
        <f>$T$2</f>
        <v>0</v>
      </c>
      <c r="U30" s="76" t="s">
        <v>0</v>
      </c>
      <c r="V30" s="192">
        <f>$V$2</f>
        <v>0</v>
      </c>
      <c r="W30" s="77"/>
      <c r="X30" s="78" t="s">
        <v>1</v>
      </c>
      <c r="Y30" s="11"/>
      <c r="Z30" s="11"/>
      <c r="AA30" s="79"/>
      <c r="AB30" s="80" t="s">
        <v>75</v>
      </c>
      <c r="AC30" s="81"/>
      <c r="AD30" s="82" t="s">
        <v>77</v>
      </c>
      <c r="AE30" s="22"/>
      <c r="AF30" s="23"/>
      <c r="AG30" s="23"/>
      <c r="AH30" s="23"/>
      <c r="AI30" s="23"/>
      <c r="AJ30" s="23"/>
    </row>
    <row r="31" spans="1:36" ht="11.25" customHeight="1" x14ac:dyDescent="0.15">
      <c r="D31" s="3"/>
    </row>
    <row r="32" spans="1:36" ht="23.25" customHeight="1" x14ac:dyDescent="0.15">
      <c r="C32" s="3"/>
      <c r="D32" s="25"/>
      <c r="Q32" s="207" t="s">
        <v>31</v>
      </c>
      <c r="R32" s="207"/>
      <c r="S32" s="207"/>
      <c r="T32" s="207"/>
      <c r="U32" s="207"/>
      <c r="V32" s="265">
        <f t="shared" ref="V32" si="6">$V$4</f>
        <v>0</v>
      </c>
      <c r="W32" s="265"/>
      <c r="X32" s="265"/>
      <c r="Y32" s="265"/>
      <c r="Z32" s="265"/>
      <c r="AA32" s="265"/>
      <c r="AB32" s="265"/>
      <c r="AC32" s="265"/>
      <c r="AD32" s="265"/>
    </row>
    <row r="33" spans="1:30" ht="32.25" customHeight="1" x14ac:dyDescent="0.15">
      <c r="C33" s="26"/>
      <c r="D33" s="26"/>
      <c r="L33" s="205" t="s">
        <v>66</v>
      </c>
      <c r="M33" s="248"/>
      <c r="N33" s="27"/>
      <c r="Q33" s="207" t="s">
        <v>32</v>
      </c>
      <c r="R33" s="207"/>
      <c r="S33" s="207"/>
      <c r="T33" s="207"/>
      <c r="U33" s="207"/>
      <c r="V33" s="266">
        <f t="shared" ref="V33" si="7">$V$5</f>
        <v>0</v>
      </c>
      <c r="W33" s="266"/>
      <c r="X33" s="266"/>
      <c r="Y33" s="266"/>
      <c r="Z33" s="266"/>
      <c r="AA33" s="266"/>
      <c r="AB33" s="266"/>
      <c r="AC33" s="266"/>
      <c r="AD33" s="266"/>
    </row>
    <row r="34" spans="1:30" ht="35.25" customHeight="1" x14ac:dyDescent="0.15">
      <c r="D34" s="26"/>
      <c r="F34" s="232"/>
      <c r="G34" s="232"/>
      <c r="L34" s="83">
        <f>$L$6</f>
        <v>0</v>
      </c>
      <c r="M34" s="84" t="s">
        <v>65</v>
      </c>
      <c r="N34" s="27"/>
      <c r="Q34" s="207" t="s">
        <v>33</v>
      </c>
      <c r="R34" s="207"/>
      <c r="S34" s="207"/>
      <c r="T34" s="207"/>
      <c r="U34" s="207"/>
      <c r="V34" s="266">
        <f t="shared" ref="V34" si="8">$V$6</f>
        <v>0</v>
      </c>
      <c r="W34" s="266"/>
      <c r="X34" s="266"/>
      <c r="Y34" s="266"/>
      <c r="Z34" s="266"/>
      <c r="AA34" s="266"/>
      <c r="AB34" s="266"/>
      <c r="AC34" s="266"/>
      <c r="AD34" s="266"/>
    </row>
    <row r="35" spans="1:30" ht="9.75" customHeight="1" x14ac:dyDescent="0.15">
      <c r="B35" s="30"/>
      <c r="C35" s="31"/>
      <c r="D35" s="31"/>
      <c r="E35" s="31"/>
      <c r="F35" s="31"/>
      <c r="G35" s="31"/>
      <c r="H35" s="31"/>
      <c r="I35" s="31"/>
      <c r="J35" s="31"/>
      <c r="K35" s="32"/>
      <c r="L35" s="33"/>
      <c r="M35" s="34"/>
      <c r="N35" s="34"/>
      <c r="O35" s="34"/>
      <c r="P35" s="34"/>
      <c r="Q35" s="34"/>
      <c r="R35" s="31"/>
      <c r="S35" s="31"/>
      <c r="T35" s="31"/>
      <c r="U35" s="31"/>
      <c r="V35" s="31"/>
      <c r="W35" s="31"/>
      <c r="X35" s="31"/>
      <c r="Y35" s="31"/>
      <c r="Z35" s="31"/>
      <c r="AA35" s="31"/>
    </row>
    <row r="36" spans="1:30" ht="9.75" customHeight="1" thickBot="1" x14ac:dyDescent="0.2">
      <c r="B36" s="30"/>
      <c r="C36" s="31"/>
      <c r="D36" s="31"/>
      <c r="E36" s="31"/>
      <c r="F36" s="31"/>
      <c r="G36" s="31"/>
      <c r="H36" s="31"/>
      <c r="I36" s="31"/>
      <c r="J36" s="31"/>
      <c r="K36" s="32"/>
      <c r="L36" s="33"/>
      <c r="M36" s="34"/>
      <c r="N36" s="34"/>
      <c r="O36" s="34"/>
      <c r="P36" s="34"/>
      <c r="Q36" s="34"/>
      <c r="R36" s="31"/>
      <c r="S36" s="31"/>
      <c r="T36" s="31"/>
      <c r="U36" s="31"/>
      <c r="V36" s="31"/>
      <c r="W36" s="31"/>
      <c r="X36" s="31"/>
      <c r="Y36" s="31"/>
      <c r="Z36" s="31"/>
      <c r="AA36" s="31"/>
    </row>
    <row r="37" spans="1:30" ht="15" customHeight="1" thickBot="1" x14ac:dyDescent="0.2">
      <c r="A37" s="195"/>
      <c r="B37" s="198" t="s">
        <v>4</v>
      </c>
      <c r="C37" s="201" t="s">
        <v>9</v>
      </c>
      <c r="D37" s="201"/>
      <c r="E37" s="201"/>
      <c r="F37" s="201"/>
      <c r="G37" s="201" t="s">
        <v>36</v>
      </c>
      <c r="H37" s="201"/>
      <c r="I37" s="201"/>
      <c r="J37" s="201"/>
      <c r="K37" s="204" t="s">
        <v>10</v>
      </c>
      <c r="L37" s="257" t="s">
        <v>18</v>
      </c>
      <c r="M37" s="257"/>
      <c r="N37" s="257"/>
      <c r="O37" s="258"/>
      <c r="P37" s="257"/>
      <c r="Q37" s="257"/>
      <c r="R37" s="257"/>
      <c r="S37" s="258"/>
      <c r="T37" s="257"/>
      <c r="U37" s="257"/>
      <c r="V37" s="257"/>
      <c r="W37" s="258"/>
      <c r="X37" s="257"/>
      <c r="Y37" s="35"/>
      <c r="Z37" s="216" t="s">
        <v>74</v>
      </c>
      <c r="AA37" s="216" t="s">
        <v>6</v>
      </c>
      <c r="AB37" s="216"/>
      <c r="AC37" s="237" t="s">
        <v>17</v>
      </c>
      <c r="AD37" s="238"/>
    </row>
    <row r="38" spans="1:30" ht="30" customHeight="1" x14ac:dyDescent="0.15">
      <c r="A38" s="196"/>
      <c r="B38" s="199"/>
      <c r="C38" s="202"/>
      <c r="D38" s="202"/>
      <c r="E38" s="202"/>
      <c r="F38" s="202"/>
      <c r="G38" s="202"/>
      <c r="H38" s="202"/>
      <c r="I38" s="202"/>
      <c r="J38" s="202"/>
      <c r="K38" s="205"/>
      <c r="L38" s="225" t="s">
        <v>11</v>
      </c>
      <c r="M38" s="204"/>
      <c r="N38" s="226"/>
      <c r="O38" s="36">
        <v>0.25</v>
      </c>
      <c r="P38" s="223" t="s">
        <v>16</v>
      </c>
      <c r="Q38" s="216"/>
      <c r="R38" s="224"/>
      <c r="S38" s="37">
        <v>0.5</v>
      </c>
      <c r="T38" s="221" t="s">
        <v>12</v>
      </c>
      <c r="U38" s="201"/>
      <c r="V38" s="222"/>
      <c r="W38" s="38">
        <v>0.75</v>
      </c>
      <c r="X38" s="219" t="s">
        <v>76</v>
      </c>
      <c r="Y38" s="251" t="s">
        <v>73</v>
      </c>
      <c r="Z38" s="217"/>
      <c r="AA38" s="217"/>
      <c r="AB38" s="217"/>
      <c r="AC38" s="239"/>
      <c r="AD38" s="240"/>
    </row>
    <row r="39" spans="1:30" ht="15" customHeight="1" thickBot="1" x14ac:dyDescent="0.2">
      <c r="A39" s="197"/>
      <c r="B39" s="200"/>
      <c r="C39" s="203"/>
      <c r="D39" s="203"/>
      <c r="E39" s="203"/>
      <c r="F39" s="203"/>
      <c r="G39" s="203"/>
      <c r="H39" s="203"/>
      <c r="I39" s="203"/>
      <c r="J39" s="203"/>
      <c r="K39" s="206"/>
      <c r="L39" s="39" t="s">
        <v>14</v>
      </c>
      <c r="M39" s="40" t="s">
        <v>13</v>
      </c>
      <c r="N39" s="41" t="s">
        <v>26</v>
      </c>
      <c r="O39" s="42" t="s">
        <v>25</v>
      </c>
      <c r="P39" s="39" t="s">
        <v>14</v>
      </c>
      <c r="Q39" s="40" t="s">
        <v>13</v>
      </c>
      <c r="R39" s="41" t="s">
        <v>26</v>
      </c>
      <c r="S39" s="42" t="s">
        <v>25</v>
      </c>
      <c r="T39" s="39" t="s">
        <v>14</v>
      </c>
      <c r="U39" s="40" t="s">
        <v>13</v>
      </c>
      <c r="V39" s="41" t="s">
        <v>26</v>
      </c>
      <c r="W39" s="42" t="s">
        <v>25</v>
      </c>
      <c r="X39" s="220"/>
      <c r="Y39" s="252"/>
      <c r="Z39" s="218"/>
      <c r="AA39" s="218"/>
      <c r="AB39" s="218"/>
      <c r="AC39" s="241"/>
      <c r="AD39" s="242"/>
    </row>
    <row r="40" spans="1:30" ht="24" customHeight="1" thickTop="1" x14ac:dyDescent="0.15">
      <c r="A40" s="43">
        <v>1</v>
      </c>
      <c r="B40" s="44"/>
      <c r="C40" s="208">
        <f>IF(B40="",0,VLOOKUP(B40,'契約者一覧(入力)'!$C:$E,2,FALSE))</f>
        <v>0</v>
      </c>
      <c r="D40" s="208"/>
      <c r="E40" s="208"/>
      <c r="F40" s="208"/>
      <c r="G40" s="208">
        <f>IF(B40="",0,VLOOKUP(B40,'契約者一覧(入力)'!$C:$E,3,FALSE))</f>
        <v>0</v>
      </c>
      <c r="H40" s="208"/>
      <c r="I40" s="208"/>
      <c r="J40" s="208"/>
      <c r="K40" s="45" t="str">
        <f>IF(B40="","",VLOOKUP(B40,'契約者一覧(入力)'!$C:$F,4,FALSE))</f>
        <v/>
      </c>
      <c r="L40" s="46" t="str">
        <f>IF(M40="","",VLOOKUP(O40,単価表!$A:$G,5,FALSE))</f>
        <v/>
      </c>
      <c r="M40" s="47"/>
      <c r="N40" s="48">
        <f>IF(M40="",0,VLOOKUP(O40,単価表!$A:$G,7,FALSE))</f>
        <v>0</v>
      </c>
      <c r="O40" s="49" t="str">
        <f>$L$6&amp;K40&amp;$O$10</f>
        <v>0.25</v>
      </c>
      <c r="P40" s="46" t="str">
        <f>IF(Q40="","",VLOOKUP(S40,単価表!$A:$G,5,FALSE))</f>
        <v/>
      </c>
      <c r="Q40" s="47"/>
      <c r="R40" s="48">
        <f>IF(Q40="",0,VLOOKUP(S40,単価表!$A:$G,7,FALSE))</f>
        <v>0</v>
      </c>
      <c r="S40" s="49" t="str">
        <f>$L$6&amp;K40&amp;$S$10</f>
        <v>0.5</v>
      </c>
      <c r="T40" s="46" t="str">
        <f>IF(U40="","",VLOOKUP(W40,単価表!$A:$G,5,FALSE))</f>
        <v/>
      </c>
      <c r="U40" s="47"/>
      <c r="V40" s="48">
        <f>IF(U40="",0,VLOOKUP(W40,単価表!$A:$G,7,FALSE))</f>
        <v>0</v>
      </c>
      <c r="W40" s="49" t="str">
        <f>$L$6&amp;K40&amp;$W$10</f>
        <v>0.75</v>
      </c>
      <c r="X40" s="50"/>
      <c r="Y40" s="51" t="str">
        <f>IF($L$6="","",VLOOKUP($L$6,単価表!$F:$H,3,FALSE))</f>
        <v/>
      </c>
      <c r="Z40" s="52" t="str">
        <f>IF(K40="","",M40*N40+Q40*R40+U40*V40+X40*Y40)</f>
        <v/>
      </c>
      <c r="AA40" s="254"/>
      <c r="AB40" s="254"/>
      <c r="AC40" s="243" t="str">
        <f>IF(K40="","",Z40-AA40)</f>
        <v/>
      </c>
      <c r="AD40" s="244"/>
    </row>
    <row r="41" spans="1:30" ht="20.100000000000001" customHeight="1" x14ac:dyDescent="0.15">
      <c r="A41" s="53">
        <v>2</v>
      </c>
      <c r="B41" s="54"/>
      <c r="C41" s="193">
        <f>IF(B41="",0,VLOOKUP(B41,'契約者一覧(入力)'!$C:$E,2,FALSE))</f>
        <v>0</v>
      </c>
      <c r="D41" s="193"/>
      <c r="E41" s="193"/>
      <c r="F41" s="193"/>
      <c r="G41" s="193">
        <f>IF(B41="",0,VLOOKUP(B41,'契約者一覧(入力)'!$C:$E,3,FALSE))</f>
        <v>0</v>
      </c>
      <c r="H41" s="193"/>
      <c r="I41" s="193"/>
      <c r="J41" s="193"/>
      <c r="K41" s="55" t="str">
        <f>IF(B41="","",VLOOKUP(B41,'契約者一覧(入力)'!$C:$F,4,FALSE))</f>
        <v/>
      </c>
      <c r="L41" s="56" t="str">
        <f>IF(M41="","",VLOOKUP(O41,単価表!$A:$G,5,FALSE))</f>
        <v/>
      </c>
      <c r="M41" s="57"/>
      <c r="N41" s="58">
        <f>IF(M41="",0,VLOOKUP(O41,単価表!$A:$G,7,FALSE))</f>
        <v>0</v>
      </c>
      <c r="O41" s="59" t="str">
        <f t="shared" ref="O41:O54" si="9">$L$6&amp;K41&amp;$O$10</f>
        <v>0.25</v>
      </c>
      <c r="P41" s="56" t="str">
        <f>IF(Q41="","",VLOOKUP(S41,単価表!$A:$G,5,FALSE))</f>
        <v/>
      </c>
      <c r="Q41" s="57"/>
      <c r="R41" s="58">
        <f>IF(Q41="",0,VLOOKUP(S41,単価表!$A:$G,7,FALSE))</f>
        <v>0</v>
      </c>
      <c r="S41" s="59" t="str">
        <f t="shared" ref="S41:S54" si="10">$L$6&amp;K41&amp;$S$10</f>
        <v>0.5</v>
      </c>
      <c r="T41" s="56" t="str">
        <f>IF(U41="","",VLOOKUP(W41,単価表!$A:$G,5,FALSE))</f>
        <v/>
      </c>
      <c r="U41" s="57"/>
      <c r="V41" s="58">
        <f>IF(U41="",0,VLOOKUP(W41,単価表!$A:$G,7,FALSE))</f>
        <v>0</v>
      </c>
      <c r="W41" s="59" t="str">
        <f t="shared" ref="W41:W54" si="11">$L$6&amp;K41&amp;$W$10</f>
        <v>0.75</v>
      </c>
      <c r="X41" s="60"/>
      <c r="Y41" s="61" t="str">
        <f>IF($L$6="","",VLOOKUP($L$6,単価表!$F:$H,3,FALSE))</f>
        <v/>
      </c>
      <c r="Z41" s="62" t="str">
        <f t="shared" ref="Z41:Z54" si="12">IF(K41="","",M41*N41+Q41*R41+U41*V41+X41*Y41)</f>
        <v/>
      </c>
      <c r="AA41" s="209"/>
      <c r="AB41" s="209"/>
      <c r="AC41" s="245" t="str">
        <f t="shared" ref="AC41:AC49" si="13">IF(K41="","",Z41-AA41)</f>
        <v/>
      </c>
      <c r="AD41" s="246"/>
    </row>
    <row r="42" spans="1:30" ht="20.100000000000001" customHeight="1" x14ac:dyDescent="0.15">
      <c r="A42" s="53">
        <v>3</v>
      </c>
      <c r="B42" s="54"/>
      <c r="C42" s="193">
        <f>IF(B42="",0,VLOOKUP(B42,'契約者一覧(入力)'!$C:$E,2,FALSE))</f>
        <v>0</v>
      </c>
      <c r="D42" s="193"/>
      <c r="E42" s="193"/>
      <c r="F42" s="193"/>
      <c r="G42" s="193">
        <f>IF(B42="",0,VLOOKUP(B42,'契約者一覧(入力)'!$C:$E,3,FALSE))</f>
        <v>0</v>
      </c>
      <c r="H42" s="193"/>
      <c r="I42" s="193"/>
      <c r="J42" s="193"/>
      <c r="K42" s="55" t="str">
        <f>IF(B42="","",VLOOKUP(B42,'契約者一覧(入力)'!$C:$F,4,FALSE))</f>
        <v/>
      </c>
      <c r="L42" s="56" t="str">
        <f>IF(M42="","",VLOOKUP(O42,単価表!$A:$G,5,FALSE))</f>
        <v/>
      </c>
      <c r="M42" s="57"/>
      <c r="N42" s="58">
        <f>IF(M42="",0,VLOOKUP(O42,単価表!$A:$G,7,FALSE))</f>
        <v>0</v>
      </c>
      <c r="O42" s="59" t="str">
        <f t="shared" si="9"/>
        <v>0.25</v>
      </c>
      <c r="P42" s="56" t="str">
        <f>IF(Q42="","",VLOOKUP(S42,単価表!$A:$G,5,FALSE))</f>
        <v/>
      </c>
      <c r="Q42" s="57"/>
      <c r="R42" s="58">
        <f>IF(Q42="",0,VLOOKUP(S42,単価表!$A:$G,7,FALSE))</f>
        <v>0</v>
      </c>
      <c r="S42" s="59" t="str">
        <f t="shared" si="10"/>
        <v>0.5</v>
      </c>
      <c r="T42" s="56" t="str">
        <f>IF(U42="","",VLOOKUP(W42,単価表!$A:$G,5,FALSE))</f>
        <v/>
      </c>
      <c r="U42" s="57"/>
      <c r="V42" s="58">
        <f>IF(U42="",0,VLOOKUP(W42,単価表!$A:$G,7,FALSE))</f>
        <v>0</v>
      </c>
      <c r="W42" s="59" t="str">
        <f t="shared" si="11"/>
        <v>0.75</v>
      </c>
      <c r="X42" s="60"/>
      <c r="Y42" s="61" t="str">
        <f>IF($L$6="","",VLOOKUP($L$6,単価表!$F:$H,3,FALSE))</f>
        <v/>
      </c>
      <c r="Z42" s="62" t="str">
        <f t="shared" si="12"/>
        <v/>
      </c>
      <c r="AA42" s="209"/>
      <c r="AB42" s="209"/>
      <c r="AC42" s="245" t="str">
        <f t="shared" si="13"/>
        <v/>
      </c>
      <c r="AD42" s="246"/>
    </row>
    <row r="43" spans="1:30" ht="20.100000000000001" customHeight="1" x14ac:dyDescent="0.15">
      <c r="A43" s="53">
        <v>4</v>
      </c>
      <c r="B43" s="54"/>
      <c r="C43" s="193">
        <f>IF(B43="",0,VLOOKUP(B43,'契約者一覧(入力)'!$C:$E,2,FALSE))</f>
        <v>0</v>
      </c>
      <c r="D43" s="193"/>
      <c r="E43" s="193"/>
      <c r="F43" s="193"/>
      <c r="G43" s="193">
        <f>IF(B43="",0,VLOOKUP(B43,'契約者一覧(入力)'!$C:$E,3,FALSE))</f>
        <v>0</v>
      </c>
      <c r="H43" s="193"/>
      <c r="I43" s="193"/>
      <c r="J43" s="193"/>
      <c r="K43" s="55" t="str">
        <f>IF(B43="","",VLOOKUP(B43,'契約者一覧(入力)'!$C:$F,4,FALSE))</f>
        <v/>
      </c>
      <c r="L43" s="56" t="str">
        <f>IF(M43="","",VLOOKUP(O43,単価表!$A:$G,5,FALSE))</f>
        <v/>
      </c>
      <c r="M43" s="57"/>
      <c r="N43" s="58">
        <f>IF(M43="",0,VLOOKUP(O43,単価表!$A:$G,7,FALSE))</f>
        <v>0</v>
      </c>
      <c r="O43" s="59" t="str">
        <f t="shared" si="9"/>
        <v>0.25</v>
      </c>
      <c r="P43" s="56" t="str">
        <f>IF(Q43="","",VLOOKUP(S43,単価表!$A:$G,5,FALSE))</f>
        <v/>
      </c>
      <c r="Q43" s="57"/>
      <c r="R43" s="58">
        <f>IF(Q43="",0,VLOOKUP(S43,単価表!$A:$G,7,FALSE))</f>
        <v>0</v>
      </c>
      <c r="S43" s="59" t="str">
        <f t="shared" si="10"/>
        <v>0.5</v>
      </c>
      <c r="T43" s="56" t="str">
        <f>IF(U43="","",VLOOKUP(W43,単価表!$A:$G,5,FALSE))</f>
        <v/>
      </c>
      <c r="U43" s="57"/>
      <c r="V43" s="58">
        <f>IF(U43="",0,VLOOKUP(W43,単価表!$A:$G,7,FALSE))</f>
        <v>0</v>
      </c>
      <c r="W43" s="59" t="str">
        <f t="shared" si="11"/>
        <v>0.75</v>
      </c>
      <c r="X43" s="60"/>
      <c r="Y43" s="61" t="str">
        <f>IF($L$6="","",VLOOKUP($L$6,単価表!$F:$H,3,FALSE))</f>
        <v/>
      </c>
      <c r="Z43" s="62" t="str">
        <f t="shared" si="12"/>
        <v/>
      </c>
      <c r="AA43" s="209"/>
      <c r="AB43" s="209"/>
      <c r="AC43" s="255" t="str">
        <f t="shared" si="13"/>
        <v/>
      </c>
      <c r="AD43" s="256"/>
    </row>
    <row r="44" spans="1:30" ht="20.100000000000001" customHeight="1" x14ac:dyDescent="0.15">
      <c r="A44" s="53">
        <v>5</v>
      </c>
      <c r="B44" s="54"/>
      <c r="C44" s="193">
        <f>IF(B44="",0,VLOOKUP(B44,'契約者一覧(入力)'!$C:$E,2,FALSE))</f>
        <v>0</v>
      </c>
      <c r="D44" s="193"/>
      <c r="E44" s="193"/>
      <c r="F44" s="193"/>
      <c r="G44" s="193">
        <f>IF(B44="",0,VLOOKUP(B44,'契約者一覧(入力)'!$C:$E,3,FALSE))</f>
        <v>0</v>
      </c>
      <c r="H44" s="193"/>
      <c r="I44" s="193"/>
      <c r="J44" s="193"/>
      <c r="K44" s="55" t="str">
        <f>IF(B44="","",VLOOKUP(B44,'契約者一覧(入力)'!$C:$F,4,FALSE))</f>
        <v/>
      </c>
      <c r="L44" s="56" t="str">
        <f>IF(M44="","",VLOOKUP(O44,単価表!$A:$G,5,FALSE))</f>
        <v/>
      </c>
      <c r="M44" s="57"/>
      <c r="N44" s="58">
        <f>IF(M44="",0,VLOOKUP(O44,単価表!$A:$G,7,FALSE))</f>
        <v>0</v>
      </c>
      <c r="O44" s="59" t="str">
        <f t="shared" si="9"/>
        <v>0.25</v>
      </c>
      <c r="P44" s="56" t="str">
        <f>IF(Q44="","",VLOOKUP(S44,単価表!$A:$G,5,FALSE))</f>
        <v/>
      </c>
      <c r="Q44" s="57"/>
      <c r="R44" s="58">
        <f>IF(Q44="",0,VLOOKUP(S44,単価表!$A:$G,7,FALSE))</f>
        <v>0</v>
      </c>
      <c r="S44" s="59" t="str">
        <f t="shared" si="10"/>
        <v>0.5</v>
      </c>
      <c r="T44" s="56" t="str">
        <f>IF(U44="","",VLOOKUP(W44,単価表!$A:$G,5,FALSE))</f>
        <v/>
      </c>
      <c r="U44" s="57"/>
      <c r="V44" s="58">
        <f>IF(U44="",0,VLOOKUP(W44,単価表!$A:$G,7,FALSE))</f>
        <v>0</v>
      </c>
      <c r="W44" s="59" t="str">
        <f t="shared" si="11"/>
        <v>0.75</v>
      </c>
      <c r="X44" s="60"/>
      <c r="Y44" s="61" t="str">
        <f>IF($L$6="","",VLOOKUP($L$6,単価表!$F:$H,3,FALSE))</f>
        <v/>
      </c>
      <c r="Z44" s="62" t="str">
        <f t="shared" si="12"/>
        <v/>
      </c>
      <c r="AA44" s="209"/>
      <c r="AB44" s="209"/>
      <c r="AC44" s="245" t="str">
        <f t="shared" si="13"/>
        <v/>
      </c>
      <c r="AD44" s="246"/>
    </row>
    <row r="45" spans="1:30" ht="20.100000000000001" customHeight="1" x14ac:dyDescent="0.15">
      <c r="A45" s="53">
        <v>6</v>
      </c>
      <c r="B45" s="54"/>
      <c r="C45" s="193">
        <f>IF(B45="",0,VLOOKUP(B45,'契約者一覧(入力)'!$C:$E,2,FALSE))</f>
        <v>0</v>
      </c>
      <c r="D45" s="193"/>
      <c r="E45" s="193"/>
      <c r="F45" s="193"/>
      <c r="G45" s="193">
        <f>IF(B45="",0,VLOOKUP(B45,'契約者一覧(入力)'!$C:$E,3,FALSE))</f>
        <v>0</v>
      </c>
      <c r="H45" s="193"/>
      <c r="I45" s="193"/>
      <c r="J45" s="193"/>
      <c r="K45" s="55" t="str">
        <f>IF(B45="","",VLOOKUP(B45,'契約者一覧(入力)'!$C:$F,4,FALSE))</f>
        <v/>
      </c>
      <c r="L45" s="56" t="str">
        <f>IF(M45="","",VLOOKUP(O45,単価表!$A:$G,5,FALSE))</f>
        <v/>
      </c>
      <c r="M45" s="57"/>
      <c r="N45" s="58">
        <f>IF(M45="",0,VLOOKUP(O45,単価表!$A:$G,7,FALSE))</f>
        <v>0</v>
      </c>
      <c r="O45" s="59" t="str">
        <f t="shared" si="9"/>
        <v>0.25</v>
      </c>
      <c r="P45" s="56" t="str">
        <f>IF(Q45="","",VLOOKUP(S45,単価表!$A:$G,5,FALSE))</f>
        <v/>
      </c>
      <c r="Q45" s="57"/>
      <c r="R45" s="58">
        <f>IF(Q45="",0,VLOOKUP(S45,単価表!$A:$G,7,FALSE))</f>
        <v>0</v>
      </c>
      <c r="S45" s="59" t="str">
        <f t="shared" si="10"/>
        <v>0.5</v>
      </c>
      <c r="T45" s="56" t="str">
        <f>IF(U45="","",VLOOKUP(W45,単価表!$A:$G,5,FALSE))</f>
        <v/>
      </c>
      <c r="U45" s="57"/>
      <c r="V45" s="58">
        <f>IF(U45="",0,VLOOKUP(W45,単価表!$A:$G,7,FALSE))</f>
        <v>0</v>
      </c>
      <c r="W45" s="59" t="str">
        <f t="shared" si="11"/>
        <v>0.75</v>
      </c>
      <c r="X45" s="60"/>
      <c r="Y45" s="61" t="str">
        <f>IF($L$6="","",VLOOKUP($L$6,単価表!$F:$H,3,FALSE))</f>
        <v/>
      </c>
      <c r="Z45" s="62" t="str">
        <f t="shared" si="12"/>
        <v/>
      </c>
      <c r="AA45" s="209"/>
      <c r="AB45" s="209"/>
      <c r="AC45" s="245" t="str">
        <f t="shared" si="13"/>
        <v/>
      </c>
      <c r="AD45" s="246"/>
    </row>
    <row r="46" spans="1:30" ht="20.100000000000001" customHeight="1" x14ac:dyDescent="0.15">
      <c r="A46" s="53">
        <v>7</v>
      </c>
      <c r="B46" s="54"/>
      <c r="C46" s="193">
        <f>IF(B46="",0,VLOOKUP(B46,'契約者一覧(入力)'!$C:$E,2,FALSE))</f>
        <v>0</v>
      </c>
      <c r="D46" s="193"/>
      <c r="E46" s="193"/>
      <c r="F46" s="193"/>
      <c r="G46" s="193">
        <f>IF(B46="",0,VLOOKUP(B46,'契約者一覧(入力)'!$C:$E,3,FALSE))</f>
        <v>0</v>
      </c>
      <c r="H46" s="193"/>
      <c r="I46" s="193"/>
      <c r="J46" s="193"/>
      <c r="K46" s="55" t="str">
        <f>IF(B46="","",VLOOKUP(B46,'契約者一覧(入力)'!$C:$F,4,FALSE))</f>
        <v/>
      </c>
      <c r="L46" s="56" t="str">
        <f>IF(M46="","",VLOOKUP(O46,単価表!$A:$G,5,FALSE))</f>
        <v/>
      </c>
      <c r="M46" s="57"/>
      <c r="N46" s="58">
        <f>IF(M46="",0,VLOOKUP(O46,単価表!$A:$G,7,FALSE))</f>
        <v>0</v>
      </c>
      <c r="O46" s="59" t="str">
        <f t="shared" si="9"/>
        <v>0.25</v>
      </c>
      <c r="P46" s="56" t="str">
        <f>IF(Q46="","",VLOOKUP(S46,単価表!$A:$G,5,FALSE))</f>
        <v/>
      </c>
      <c r="Q46" s="57"/>
      <c r="R46" s="58">
        <f>IF(Q46="",0,VLOOKUP(S46,単価表!$A:$G,7,FALSE))</f>
        <v>0</v>
      </c>
      <c r="S46" s="59" t="str">
        <f t="shared" si="10"/>
        <v>0.5</v>
      </c>
      <c r="T46" s="56" t="str">
        <f>IF(U46="","",VLOOKUP(W46,単価表!$A:$G,5,FALSE))</f>
        <v/>
      </c>
      <c r="U46" s="57"/>
      <c r="V46" s="58">
        <f>IF(U46="",0,VLOOKUP(W46,単価表!$A:$G,7,FALSE))</f>
        <v>0</v>
      </c>
      <c r="W46" s="59" t="str">
        <f t="shared" si="11"/>
        <v>0.75</v>
      </c>
      <c r="X46" s="60"/>
      <c r="Y46" s="61" t="str">
        <f>IF($L$6="","",VLOOKUP($L$6,単価表!$F:$H,3,FALSE))</f>
        <v/>
      </c>
      <c r="Z46" s="62" t="str">
        <f t="shared" si="12"/>
        <v/>
      </c>
      <c r="AA46" s="209"/>
      <c r="AB46" s="209"/>
      <c r="AC46" s="245" t="str">
        <f t="shared" si="13"/>
        <v/>
      </c>
      <c r="AD46" s="246"/>
    </row>
    <row r="47" spans="1:30" ht="20.100000000000001" customHeight="1" x14ac:dyDescent="0.15">
      <c r="A47" s="53">
        <v>8</v>
      </c>
      <c r="B47" s="54"/>
      <c r="C47" s="193">
        <f>IF(B47="",0,VLOOKUP(B47,'契約者一覧(入力)'!$C:$E,2,FALSE))</f>
        <v>0</v>
      </c>
      <c r="D47" s="193"/>
      <c r="E47" s="193"/>
      <c r="F47" s="193"/>
      <c r="G47" s="193">
        <f>IF(B47="",0,VLOOKUP(B47,'契約者一覧(入力)'!$C:$E,3,FALSE))</f>
        <v>0</v>
      </c>
      <c r="H47" s="193"/>
      <c r="I47" s="193"/>
      <c r="J47" s="193"/>
      <c r="K47" s="55" t="str">
        <f>IF(B47="","",VLOOKUP(B47,'契約者一覧(入力)'!$C:$F,4,FALSE))</f>
        <v/>
      </c>
      <c r="L47" s="56" t="str">
        <f>IF(M47="","",VLOOKUP(O47,単価表!$A:$G,5,FALSE))</f>
        <v/>
      </c>
      <c r="M47" s="57"/>
      <c r="N47" s="58">
        <f>IF(M47="",0,VLOOKUP(O47,単価表!$A:$G,7,FALSE))</f>
        <v>0</v>
      </c>
      <c r="O47" s="59" t="str">
        <f t="shared" si="9"/>
        <v>0.25</v>
      </c>
      <c r="P47" s="56" t="str">
        <f>IF(Q47="","",VLOOKUP(S47,単価表!$A:$G,5,FALSE))</f>
        <v/>
      </c>
      <c r="Q47" s="57"/>
      <c r="R47" s="58">
        <f>IF(Q47="",0,VLOOKUP(S47,単価表!$A:$G,7,FALSE))</f>
        <v>0</v>
      </c>
      <c r="S47" s="59" t="str">
        <f t="shared" si="10"/>
        <v>0.5</v>
      </c>
      <c r="T47" s="56" t="str">
        <f>IF(U47="","",VLOOKUP(W47,単価表!$A:$G,5,FALSE))</f>
        <v/>
      </c>
      <c r="U47" s="57"/>
      <c r="V47" s="58">
        <f>IF(U47="",0,VLOOKUP(W47,単価表!$A:$G,7,FALSE))</f>
        <v>0</v>
      </c>
      <c r="W47" s="59" t="str">
        <f t="shared" si="11"/>
        <v>0.75</v>
      </c>
      <c r="X47" s="60"/>
      <c r="Y47" s="61" t="str">
        <f>IF($L$6="","",VLOOKUP($L$6,単価表!$F:$H,3,FALSE))</f>
        <v/>
      </c>
      <c r="Z47" s="62" t="str">
        <f t="shared" si="12"/>
        <v/>
      </c>
      <c r="AA47" s="209"/>
      <c r="AB47" s="209"/>
      <c r="AC47" s="245" t="str">
        <f t="shared" si="13"/>
        <v/>
      </c>
      <c r="AD47" s="246"/>
    </row>
    <row r="48" spans="1:30" ht="20.100000000000001" customHeight="1" x14ac:dyDescent="0.15">
      <c r="A48" s="53">
        <v>9</v>
      </c>
      <c r="B48" s="54"/>
      <c r="C48" s="193">
        <f>IF(B48="",0,VLOOKUP(B48,'契約者一覧(入力)'!$C:$E,2,FALSE))</f>
        <v>0</v>
      </c>
      <c r="D48" s="193"/>
      <c r="E48" s="193"/>
      <c r="F48" s="193"/>
      <c r="G48" s="193">
        <f>IF(B48="",0,VLOOKUP(B48,'契約者一覧(入力)'!$C:$E,3,FALSE))</f>
        <v>0</v>
      </c>
      <c r="H48" s="193"/>
      <c r="I48" s="193"/>
      <c r="J48" s="193"/>
      <c r="K48" s="55" t="str">
        <f>IF(B48="","",VLOOKUP(B48,'契約者一覧(入力)'!$C:$F,4,FALSE))</f>
        <v/>
      </c>
      <c r="L48" s="56" t="str">
        <f>IF(M48="","",VLOOKUP(O48,単価表!$A:$G,5,FALSE))</f>
        <v/>
      </c>
      <c r="M48" s="57"/>
      <c r="N48" s="58">
        <f>IF(M48="",0,VLOOKUP(O48,単価表!$A:$G,7,FALSE))</f>
        <v>0</v>
      </c>
      <c r="O48" s="59" t="str">
        <f t="shared" si="9"/>
        <v>0.25</v>
      </c>
      <c r="P48" s="56" t="str">
        <f>IF(Q48="","",VLOOKUP(S48,単価表!$A:$G,5,FALSE))</f>
        <v/>
      </c>
      <c r="Q48" s="57"/>
      <c r="R48" s="58">
        <f>IF(Q48="",0,VLOOKUP(S48,単価表!$A:$G,7,FALSE))</f>
        <v>0</v>
      </c>
      <c r="S48" s="59" t="str">
        <f t="shared" si="10"/>
        <v>0.5</v>
      </c>
      <c r="T48" s="56" t="str">
        <f>IF(U48="","",VLOOKUP(W48,単価表!$A:$G,5,FALSE))</f>
        <v/>
      </c>
      <c r="U48" s="57"/>
      <c r="V48" s="58">
        <f>IF(U48="",0,VLOOKUP(W48,単価表!$A:$G,7,FALSE))</f>
        <v>0</v>
      </c>
      <c r="W48" s="59" t="str">
        <f t="shared" si="11"/>
        <v>0.75</v>
      </c>
      <c r="X48" s="60"/>
      <c r="Y48" s="61" t="str">
        <f>IF($L$6="","",VLOOKUP($L$6,単価表!$F:$H,3,FALSE))</f>
        <v/>
      </c>
      <c r="Z48" s="62" t="str">
        <f t="shared" si="12"/>
        <v/>
      </c>
      <c r="AA48" s="209"/>
      <c r="AB48" s="209"/>
      <c r="AC48" s="245" t="str">
        <f t="shared" si="13"/>
        <v/>
      </c>
      <c r="AD48" s="246"/>
    </row>
    <row r="49" spans="1:30" ht="20.100000000000001" customHeight="1" x14ac:dyDescent="0.15">
      <c r="A49" s="53">
        <v>10</v>
      </c>
      <c r="B49" s="54"/>
      <c r="C49" s="193">
        <f>IF(B49="",0,VLOOKUP(B49,'契約者一覧(入力)'!$C:$E,2,FALSE))</f>
        <v>0</v>
      </c>
      <c r="D49" s="193"/>
      <c r="E49" s="193"/>
      <c r="F49" s="193"/>
      <c r="G49" s="193">
        <f>IF(B49="",0,VLOOKUP(B49,'契約者一覧(入力)'!$C:$E,3,FALSE))</f>
        <v>0</v>
      </c>
      <c r="H49" s="193"/>
      <c r="I49" s="193"/>
      <c r="J49" s="193"/>
      <c r="K49" s="55" t="str">
        <f>IF(B49="","",VLOOKUP(B49,'契約者一覧(入力)'!$C:$F,4,FALSE))</f>
        <v/>
      </c>
      <c r="L49" s="56" t="str">
        <f>IF(M49="","",VLOOKUP(O49,単価表!$A:$G,5,FALSE))</f>
        <v/>
      </c>
      <c r="M49" s="57"/>
      <c r="N49" s="58">
        <f>IF(M49="",0,VLOOKUP(O49,単価表!$A:$G,7,FALSE))</f>
        <v>0</v>
      </c>
      <c r="O49" s="59" t="str">
        <f t="shared" si="9"/>
        <v>0.25</v>
      </c>
      <c r="P49" s="56" t="str">
        <f>IF(Q49="","",VLOOKUP(S49,単価表!$A:$G,5,FALSE))</f>
        <v/>
      </c>
      <c r="Q49" s="57"/>
      <c r="R49" s="58">
        <f>IF(Q49="",0,VLOOKUP(S49,単価表!$A:$G,7,FALSE))</f>
        <v>0</v>
      </c>
      <c r="S49" s="59" t="str">
        <f t="shared" si="10"/>
        <v>0.5</v>
      </c>
      <c r="T49" s="56" t="str">
        <f>IF(U49="","",VLOOKUP(W49,単価表!$A:$G,5,FALSE))</f>
        <v/>
      </c>
      <c r="U49" s="57"/>
      <c r="V49" s="58">
        <f>IF(U49="",0,VLOOKUP(W49,単価表!$A:$G,7,FALSE))</f>
        <v>0</v>
      </c>
      <c r="W49" s="59" t="str">
        <f t="shared" si="11"/>
        <v>0.75</v>
      </c>
      <c r="X49" s="60"/>
      <c r="Y49" s="61" t="str">
        <f>IF($L$6="","",VLOOKUP($L$6,単価表!$F:$H,3,FALSE))</f>
        <v/>
      </c>
      <c r="Z49" s="62" t="str">
        <f t="shared" si="12"/>
        <v/>
      </c>
      <c r="AA49" s="209"/>
      <c r="AB49" s="209"/>
      <c r="AC49" s="245" t="str">
        <f t="shared" si="13"/>
        <v/>
      </c>
      <c r="AD49" s="246"/>
    </row>
    <row r="50" spans="1:30" ht="20.100000000000001" customHeight="1" x14ac:dyDescent="0.15">
      <c r="A50" s="53">
        <v>11</v>
      </c>
      <c r="B50" s="54"/>
      <c r="C50" s="193">
        <f>IF(B50="",0,VLOOKUP(B50,'契約者一覧(入力)'!$C:$E,2,FALSE))</f>
        <v>0</v>
      </c>
      <c r="D50" s="193"/>
      <c r="E50" s="193"/>
      <c r="F50" s="193"/>
      <c r="G50" s="193">
        <f>IF(B50="",0,VLOOKUP(B50,'契約者一覧(入力)'!$C:$E,3,FALSE))</f>
        <v>0</v>
      </c>
      <c r="H50" s="193"/>
      <c r="I50" s="193"/>
      <c r="J50" s="193"/>
      <c r="K50" s="55" t="str">
        <f>IF(B50="","",VLOOKUP(B50,'契約者一覧(入力)'!$C:$F,4,FALSE))</f>
        <v/>
      </c>
      <c r="L50" s="56" t="str">
        <f>IF(M50="","",VLOOKUP(O50,単価表!$A:$G,5,FALSE))</f>
        <v/>
      </c>
      <c r="M50" s="57"/>
      <c r="N50" s="58">
        <f>IF(M50="",0,VLOOKUP(O50,単価表!$A:$G,7,FALSE))</f>
        <v>0</v>
      </c>
      <c r="O50" s="59" t="str">
        <f t="shared" si="9"/>
        <v>0.25</v>
      </c>
      <c r="P50" s="56" t="str">
        <f>IF(Q50="","",VLOOKUP(S50,単価表!$A:$G,5,FALSE))</f>
        <v/>
      </c>
      <c r="Q50" s="57"/>
      <c r="R50" s="58">
        <f>IF(Q50="",0,VLOOKUP(S50,単価表!$A:$G,7,FALSE))</f>
        <v>0</v>
      </c>
      <c r="S50" s="59" t="str">
        <f t="shared" si="10"/>
        <v>0.5</v>
      </c>
      <c r="T50" s="56" t="str">
        <f>IF(U50="","",VLOOKUP(W50,単価表!$A:$G,5,FALSE))</f>
        <v/>
      </c>
      <c r="U50" s="57"/>
      <c r="V50" s="58">
        <f>IF(U50="",0,VLOOKUP(W50,単価表!$A:$G,7,FALSE))</f>
        <v>0</v>
      </c>
      <c r="W50" s="59" t="str">
        <f t="shared" si="11"/>
        <v>0.75</v>
      </c>
      <c r="X50" s="60"/>
      <c r="Y50" s="61" t="str">
        <f>IF($L$6="","",VLOOKUP($L$6,単価表!$F:$H,3,FALSE))</f>
        <v/>
      </c>
      <c r="Z50" s="62" t="str">
        <f t="shared" si="12"/>
        <v/>
      </c>
      <c r="AA50" s="209"/>
      <c r="AB50" s="209"/>
      <c r="AC50" s="245" t="str">
        <f t="shared" ref="AC50" si="14">IF(K50="","",Z50-AA50)</f>
        <v/>
      </c>
      <c r="AD50" s="246"/>
    </row>
    <row r="51" spans="1:30" ht="20.100000000000001" customHeight="1" x14ac:dyDescent="0.15">
      <c r="A51" s="53">
        <v>12</v>
      </c>
      <c r="B51" s="54"/>
      <c r="C51" s="193">
        <f>IF(B51="",0,VLOOKUP(B51,'契約者一覧(入力)'!$C:$E,2,FALSE))</f>
        <v>0</v>
      </c>
      <c r="D51" s="193"/>
      <c r="E51" s="193"/>
      <c r="F51" s="193"/>
      <c r="G51" s="193">
        <f>IF(B51="",0,VLOOKUP(B51,'契約者一覧(入力)'!$C:$E,3,FALSE))</f>
        <v>0</v>
      </c>
      <c r="H51" s="193"/>
      <c r="I51" s="193"/>
      <c r="J51" s="193"/>
      <c r="K51" s="55" t="str">
        <f>IF(B51="","",VLOOKUP(B51,'契約者一覧(入力)'!$C:$F,4,FALSE))</f>
        <v/>
      </c>
      <c r="L51" s="56" t="str">
        <f>IF(M51="","",VLOOKUP(O51,単価表!$A:$G,5,FALSE))</f>
        <v/>
      </c>
      <c r="M51" s="57"/>
      <c r="N51" s="58">
        <f>IF(M51="",0,VLOOKUP(O51,単価表!$A:$G,7,FALSE))</f>
        <v>0</v>
      </c>
      <c r="O51" s="59" t="str">
        <f t="shared" si="9"/>
        <v>0.25</v>
      </c>
      <c r="P51" s="56" t="str">
        <f>IF(Q51="","",VLOOKUP(S51,単価表!$A:$G,5,FALSE))</f>
        <v/>
      </c>
      <c r="Q51" s="57"/>
      <c r="R51" s="58">
        <f>IF(Q51="",0,VLOOKUP(S51,単価表!$A:$G,7,FALSE))</f>
        <v>0</v>
      </c>
      <c r="S51" s="59" t="str">
        <f t="shared" si="10"/>
        <v>0.5</v>
      </c>
      <c r="T51" s="56" t="str">
        <f>IF(U51="","",VLOOKUP(W51,単価表!$A:$G,5,FALSE))</f>
        <v/>
      </c>
      <c r="U51" s="57"/>
      <c r="V51" s="58">
        <f>IF(U51="",0,VLOOKUP(W51,単価表!$A:$G,7,FALSE))</f>
        <v>0</v>
      </c>
      <c r="W51" s="59" t="str">
        <f t="shared" si="11"/>
        <v>0.75</v>
      </c>
      <c r="X51" s="60"/>
      <c r="Y51" s="61" t="str">
        <f>IF($L$6="","",VLOOKUP($L$6,単価表!$F:$H,3,FALSE))</f>
        <v/>
      </c>
      <c r="Z51" s="62" t="str">
        <f t="shared" si="12"/>
        <v/>
      </c>
      <c r="AA51" s="209"/>
      <c r="AB51" s="209"/>
      <c r="AC51" s="245" t="str">
        <f t="shared" ref="AC51:AC54" si="15">IF(K51="","",Z51-AA51)</f>
        <v/>
      </c>
      <c r="AD51" s="246"/>
    </row>
    <row r="52" spans="1:30" ht="20.100000000000001" customHeight="1" x14ac:dyDescent="0.15">
      <c r="A52" s="53">
        <v>13</v>
      </c>
      <c r="B52" s="54"/>
      <c r="C52" s="193">
        <f>IF(B52="",0,VLOOKUP(B52,'契約者一覧(入力)'!$C:$E,2,FALSE))</f>
        <v>0</v>
      </c>
      <c r="D52" s="193"/>
      <c r="E52" s="193"/>
      <c r="F52" s="193"/>
      <c r="G52" s="193">
        <f>IF(B52="",0,VLOOKUP(B52,'契約者一覧(入力)'!$C:$E,3,FALSE))</f>
        <v>0</v>
      </c>
      <c r="H52" s="193"/>
      <c r="I52" s="193"/>
      <c r="J52" s="193"/>
      <c r="K52" s="55" t="str">
        <f>IF(B52="","",VLOOKUP(B52,'契約者一覧(入力)'!$C:$F,4,FALSE))</f>
        <v/>
      </c>
      <c r="L52" s="56" t="str">
        <f>IF(M52="","",VLOOKUP(O52,単価表!$A:$G,5,FALSE))</f>
        <v/>
      </c>
      <c r="M52" s="57"/>
      <c r="N52" s="58">
        <f>IF(M52="",0,VLOOKUP(O52,単価表!$A:$G,7,FALSE))</f>
        <v>0</v>
      </c>
      <c r="O52" s="59" t="str">
        <f t="shared" si="9"/>
        <v>0.25</v>
      </c>
      <c r="P52" s="56" t="str">
        <f>IF(Q52="","",VLOOKUP(S52,単価表!$A:$G,5,FALSE))</f>
        <v/>
      </c>
      <c r="Q52" s="57"/>
      <c r="R52" s="58">
        <f>IF(Q52="",0,VLOOKUP(S52,単価表!$A:$G,7,FALSE))</f>
        <v>0</v>
      </c>
      <c r="S52" s="59" t="str">
        <f t="shared" si="10"/>
        <v>0.5</v>
      </c>
      <c r="T52" s="56" t="str">
        <f>IF(U52="","",VLOOKUP(W52,単価表!$A:$G,5,FALSE))</f>
        <v/>
      </c>
      <c r="U52" s="57"/>
      <c r="V52" s="58">
        <f>IF(U52="",0,VLOOKUP(W52,単価表!$A:$G,7,FALSE))</f>
        <v>0</v>
      </c>
      <c r="W52" s="59" t="str">
        <f t="shared" si="11"/>
        <v>0.75</v>
      </c>
      <c r="X52" s="60"/>
      <c r="Y52" s="61" t="str">
        <f>IF($L$6="","",VLOOKUP($L$6,単価表!$F:$H,3,FALSE))</f>
        <v/>
      </c>
      <c r="Z52" s="62" t="str">
        <f t="shared" si="12"/>
        <v/>
      </c>
      <c r="AA52" s="209"/>
      <c r="AB52" s="209"/>
      <c r="AC52" s="245" t="str">
        <f t="shared" si="15"/>
        <v/>
      </c>
      <c r="AD52" s="246"/>
    </row>
    <row r="53" spans="1:30" ht="20.100000000000001" customHeight="1" x14ac:dyDescent="0.15">
      <c r="A53" s="53">
        <v>14</v>
      </c>
      <c r="B53" s="54"/>
      <c r="C53" s="193">
        <f>IF(B53="",0,VLOOKUP(B53,'契約者一覧(入力)'!$C:$E,2,FALSE))</f>
        <v>0</v>
      </c>
      <c r="D53" s="193"/>
      <c r="E53" s="193"/>
      <c r="F53" s="193"/>
      <c r="G53" s="193">
        <f>IF(B53="",0,VLOOKUP(B53,'契約者一覧(入力)'!$C:$E,3,FALSE))</f>
        <v>0</v>
      </c>
      <c r="H53" s="193"/>
      <c r="I53" s="193"/>
      <c r="J53" s="193"/>
      <c r="K53" s="55" t="str">
        <f>IF(B53="","",VLOOKUP(B53,'契約者一覧(入力)'!$C:$F,4,FALSE))</f>
        <v/>
      </c>
      <c r="L53" s="56" t="str">
        <f>IF(M53="","",VLOOKUP(O53,単価表!$A:$G,5,FALSE))</f>
        <v/>
      </c>
      <c r="M53" s="57"/>
      <c r="N53" s="58">
        <f>IF(M53="",0,VLOOKUP(O53,単価表!$A:$G,7,FALSE))</f>
        <v>0</v>
      </c>
      <c r="O53" s="59" t="str">
        <f t="shared" si="9"/>
        <v>0.25</v>
      </c>
      <c r="P53" s="56" t="str">
        <f>IF(Q53="","",VLOOKUP(S53,単価表!$A:$G,5,FALSE))</f>
        <v/>
      </c>
      <c r="Q53" s="57"/>
      <c r="R53" s="58">
        <f>IF(Q53="",0,VLOOKUP(S53,単価表!$A:$G,7,FALSE))</f>
        <v>0</v>
      </c>
      <c r="S53" s="59" t="str">
        <f t="shared" si="10"/>
        <v>0.5</v>
      </c>
      <c r="T53" s="56" t="str">
        <f>IF(U53="","",VLOOKUP(W53,単価表!$A:$G,5,FALSE))</f>
        <v/>
      </c>
      <c r="U53" s="57"/>
      <c r="V53" s="58">
        <f>IF(U53="",0,VLOOKUP(W53,単価表!$A:$G,7,FALSE))</f>
        <v>0</v>
      </c>
      <c r="W53" s="59" t="str">
        <f t="shared" si="11"/>
        <v>0.75</v>
      </c>
      <c r="X53" s="60"/>
      <c r="Y53" s="61" t="str">
        <f>IF($L$6="","",VLOOKUP($L$6,単価表!$F:$H,3,FALSE))</f>
        <v/>
      </c>
      <c r="Z53" s="62" t="str">
        <f t="shared" si="12"/>
        <v/>
      </c>
      <c r="AA53" s="209"/>
      <c r="AB53" s="209"/>
      <c r="AC53" s="245" t="str">
        <f t="shared" si="15"/>
        <v/>
      </c>
      <c r="AD53" s="246"/>
    </row>
    <row r="54" spans="1:30" ht="20.100000000000001" customHeight="1" thickBot="1" x14ac:dyDescent="0.2">
      <c r="A54" s="63">
        <v>15</v>
      </c>
      <c r="B54" s="64"/>
      <c r="C54" s="194">
        <f>IF(B54="",0,VLOOKUP(B54,'契約者一覧(入力)'!$C:$E,2,FALSE))</f>
        <v>0</v>
      </c>
      <c r="D54" s="194"/>
      <c r="E54" s="194"/>
      <c r="F54" s="194"/>
      <c r="G54" s="194">
        <f>IF(B54="",0,VLOOKUP(B54,'契約者一覧(入力)'!$C:$E,3,FALSE))</f>
        <v>0</v>
      </c>
      <c r="H54" s="194"/>
      <c r="I54" s="194"/>
      <c r="J54" s="194"/>
      <c r="K54" s="65" t="str">
        <f>IF(B54="","",VLOOKUP(B54,'契約者一覧(入力)'!$C:$F,4,FALSE))</f>
        <v/>
      </c>
      <c r="L54" s="66" t="str">
        <f>IF(M54="","",VLOOKUP(O54,単価表!$A:$G,5,FALSE))</f>
        <v/>
      </c>
      <c r="M54" s="67"/>
      <c r="N54" s="68">
        <f>IF(M54="",0,VLOOKUP(O54,単価表!$A:$G,7,FALSE))</f>
        <v>0</v>
      </c>
      <c r="O54" s="69" t="str">
        <f t="shared" si="9"/>
        <v>0.25</v>
      </c>
      <c r="P54" s="66" t="str">
        <f>IF(Q54="","",VLOOKUP(S54,単価表!$A:$G,5,FALSE))</f>
        <v/>
      </c>
      <c r="Q54" s="67"/>
      <c r="R54" s="68">
        <f>IF(Q54="",0,VLOOKUP(S54,単価表!$A:$G,7,FALSE))</f>
        <v>0</v>
      </c>
      <c r="S54" s="69" t="str">
        <f t="shared" si="10"/>
        <v>0.5</v>
      </c>
      <c r="T54" s="66" t="str">
        <f>IF(U54="","",VLOOKUP(W54,単価表!$A:$G,5,FALSE))</f>
        <v/>
      </c>
      <c r="U54" s="67"/>
      <c r="V54" s="68">
        <f>IF(U54="",0,VLOOKUP(W54,単価表!$A:$G,7,FALSE))</f>
        <v>0</v>
      </c>
      <c r="W54" s="69" t="str">
        <f t="shared" si="11"/>
        <v>0.75</v>
      </c>
      <c r="X54" s="70"/>
      <c r="Y54" s="71" t="str">
        <f>IF($L$6="","",VLOOKUP($L$6,単価表!$F:$H,3,FALSE))</f>
        <v/>
      </c>
      <c r="Z54" s="72" t="str">
        <f t="shared" si="12"/>
        <v/>
      </c>
      <c r="AA54" s="231"/>
      <c r="AB54" s="231"/>
      <c r="AC54" s="259" t="str">
        <f t="shared" si="15"/>
        <v/>
      </c>
      <c r="AD54" s="260"/>
    </row>
    <row r="55" spans="1:30" ht="20.100000000000001" customHeight="1" x14ac:dyDescent="0.15">
      <c r="A55" s="85"/>
      <c r="B55" s="86" t="s">
        <v>2</v>
      </c>
      <c r="C55" s="211">
        <f>COUNT(B40:B54)</f>
        <v>0</v>
      </c>
      <c r="D55" s="211"/>
      <c r="E55" s="211"/>
      <c r="F55" s="211"/>
      <c r="G55" s="208"/>
      <c r="H55" s="208"/>
      <c r="I55" s="208"/>
      <c r="J55" s="208"/>
      <c r="K55" s="208"/>
      <c r="L55" s="208"/>
      <c r="M55" s="208"/>
      <c r="N55" s="208"/>
      <c r="O55" s="208"/>
      <c r="P55" s="208"/>
      <c r="Q55" s="208"/>
      <c r="R55" s="208"/>
      <c r="S55" s="208"/>
      <c r="T55" s="208"/>
      <c r="U55" s="208"/>
      <c r="V55" s="208"/>
      <c r="W55" s="208"/>
      <c r="X55" s="208"/>
      <c r="Y55" s="208"/>
      <c r="Z55" s="208"/>
      <c r="AA55" s="247" t="s">
        <v>2</v>
      </c>
      <c r="AB55" s="247"/>
      <c r="AC55" s="267">
        <f>SUM(AC40:AC54)</f>
        <v>0</v>
      </c>
      <c r="AD55" s="268"/>
    </row>
  </sheetData>
  <sheetProtection formatCells="0" formatColumns="0" formatRows="0" insertColumns="0" insertRows="0" insertHyperlinks="0" deleteColumns="0" deleteRows="0" selectLockedCells="1" sort="0" autoFilter="0" pivotTables="0"/>
  <protectedRanges>
    <protectedRange sqref="AA2" name="範囲1"/>
    <protectedRange sqref="AC2" name="範囲2"/>
  </protectedRanges>
  <mergeCells count="176">
    <mergeCell ref="AC54:AD54"/>
    <mergeCell ref="AC55:AD55"/>
    <mergeCell ref="AC48:AD48"/>
    <mergeCell ref="AC49:AD49"/>
    <mergeCell ref="AC50:AD50"/>
    <mergeCell ref="AC51:AD51"/>
    <mergeCell ref="AC52:AD52"/>
    <mergeCell ref="AC53:AD53"/>
    <mergeCell ref="AA54:AB54"/>
    <mergeCell ref="AA48:AB48"/>
    <mergeCell ref="AC42:AD42"/>
    <mergeCell ref="AC43:AD43"/>
    <mergeCell ref="AC44:AD44"/>
    <mergeCell ref="AC45:AD45"/>
    <mergeCell ref="AC46:AD46"/>
    <mergeCell ref="AC47:AD47"/>
    <mergeCell ref="V32:AD32"/>
    <mergeCell ref="V33:AD33"/>
    <mergeCell ref="V34:AD34"/>
    <mergeCell ref="AC37:AD39"/>
    <mergeCell ref="AC40:AD40"/>
    <mergeCell ref="AC41:AD41"/>
    <mergeCell ref="AA44:AB44"/>
    <mergeCell ref="AA40:AB40"/>
    <mergeCell ref="AA45:AB45"/>
    <mergeCell ref="AA41:AB41"/>
    <mergeCell ref="L37:X37"/>
    <mergeCell ref="Z37:Z39"/>
    <mergeCell ref="AA37:AB39"/>
    <mergeCell ref="L38:N38"/>
    <mergeCell ref="P38:R38"/>
    <mergeCell ref="T38:V38"/>
    <mergeCell ref="X38:X39"/>
    <mergeCell ref="Y38:Y39"/>
    <mergeCell ref="AC23:AD23"/>
    <mergeCell ref="AC24:AD24"/>
    <mergeCell ref="AC25:AD25"/>
    <mergeCell ref="AC26:AD26"/>
    <mergeCell ref="AC27:AD27"/>
    <mergeCell ref="AC28:AD28"/>
    <mergeCell ref="AC17:AD17"/>
    <mergeCell ref="AC18:AD18"/>
    <mergeCell ref="AC19:AD19"/>
    <mergeCell ref="AC20:AD20"/>
    <mergeCell ref="AC21:AD21"/>
    <mergeCell ref="AC22:AD22"/>
    <mergeCell ref="G55:Z55"/>
    <mergeCell ref="AA55:AB55"/>
    <mergeCell ref="L33:M33"/>
    <mergeCell ref="F34:G34"/>
    <mergeCell ref="L5:M5"/>
    <mergeCell ref="Y10:Y11"/>
    <mergeCell ref="AA27:AB27"/>
    <mergeCell ref="AA28:AB28"/>
    <mergeCell ref="AA15:AB15"/>
    <mergeCell ref="AA16:AB16"/>
    <mergeCell ref="AA9:AB11"/>
    <mergeCell ref="AA12:AB12"/>
    <mergeCell ref="AA13:AB13"/>
    <mergeCell ref="AA14:AB14"/>
    <mergeCell ref="L9:X9"/>
    <mergeCell ref="AA26:AB26"/>
    <mergeCell ref="G19:J19"/>
    <mergeCell ref="G20:J20"/>
    <mergeCell ref="G23:J23"/>
    <mergeCell ref="G24:J24"/>
    <mergeCell ref="G25:J25"/>
    <mergeCell ref="AA24:AB24"/>
    <mergeCell ref="G17:J17"/>
    <mergeCell ref="C17:F17"/>
    <mergeCell ref="C19:F19"/>
    <mergeCell ref="C18:F18"/>
    <mergeCell ref="AA25:AB25"/>
    <mergeCell ref="AA20:AB20"/>
    <mergeCell ref="AA21:AB21"/>
    <mergeCell ref="AA22:AB22"/>
    <mergeCell ref="AA23:AB23"/>
    <mergeCell ref="C20:F20"/>
    <mergeCell ref="C22:F22"/>
    <mergeCell ref="C23:F23"/>
    <mergeCell ref="AA17:AB17"/>
    <mergeCell ref="AA18:AB18"/>
    <mergeCell ref="AA19:AB19"/>
    <mergeCell ref="G18:J18"/>
    <mergeCell ref="C21:F21"/>
    <mergeCell ref="C14:F14"/>
    <mergeCell ref="G16:J16"/>
    <mergeCell ref="G12:J12"/>
    <mergeCell ref="G13:J13"/>
    <mergeCell ref="G14:J14"/>
    <mergeCell ref="V4:AD4"/>
    <mergeCell ref="A9:A11"/>
    <mergeCell ref="C9:F11"/>
    <mergeCell ref="B9:B11"/>
    <mergeCell ref="G9:J11"/>
    <mergeCell ref="G15:J15"/>
    <mergeCell ref="Q5:U5"/>
    <mergeCell ref="Q6:U6"/>
    <mergeCell ref="F6:G6"/>
    <mergeCell ref="K9:K11"/>
    <mergeCell ref="V5:AD5"/>
    <mergeCell ref="V6:AD6"/>
    <mergeCell ref="AC9:AD11"/>
    <mergeCell ref="AC12:AD12"/>
    <mergeCell ref="AC13:AD13"/>
    <mergeCell ref="AC14:AD14"/>
    <mergeCell ref="AC15:AD15"/>
    <mergeCell ref="AC16:AD16"/>
    <mergeCell ref="AA47:AB47"/>
    <mergeCell ref="C49:F49"/>
    <mergeCell ref="G49:J49"/>
    <mergeCell ref="AA49:AB49"/>
    <mergeCell ref="C48:F48"/>
    <mergeCell ref="G48:J48"/>
    <mergeCell ref="Q4:U4"/>
    <mergeCell ref="C24:F24"/>
    <mergeCell ref="C25:F25"/>
    <mergeCell ref="C27:F27"/>
    <mergeCell ref="C26:F26"/>
    <mergeCell ref="G27:Z28"/>
    <mergeCell ref="G26:J26"/>
    <mergeCell ref="G21:J21"/>
    <mergeCell ref="G22:J22"/>
    <mergeCell ref="Z9:Z11"/>
    <mergeCell ref="X10:X11"/>
    <mergeCell ref="T10:V10"/>
    <mergeCell ref="P10:R10"/>
    <mergeCell ref="L10:N10"/>
    <mergeCell ref="C12:F12"/>
    <mergeCell ref="C16:F16"/>
    <mergeCell ref="C15:F15"/>
    <mergeCell ref="C13:F13"/>
    <mergeCell ref="AA42:AB42"/>
    <mergeCell ref="C43:F43"/>
    <mergeCell ref="G43:J43"/>
    <mergeCell ref="AA43:AB43"/>
    <mergeCell ref="C44:F44"/>
    <mergeCell ref="G44:J44"/>
    <mergeCell ref="A27:A28"/>
    <mergeCell ref="C28:F28"/>
    <mergeCell ref="C55:F55"/>
    <mergeCell ref="C54:F54"/>
    <mergeCell ref="C53:F53"/>
    <mergeCell ref="G53:J53"/>
    <mergeCell ref="AA53:AB53"/>
    <mergeCell ref="C52:F52"/>
    <mergeCell ref="G52:J52"/>
    <mergeCell ref="AA52:AB52"/>
    <mergeCell ref="AA51:AB51"/>
    <mergeCell ref="C50:F50"/>
    <mergeCell ref="G50:J50"/>
    <mergeCell ref="AA50:AB50"/>
    <mergeCell ref="G46:J46"/>
    <mergeCell ref="AA46:AB46"/>
    <mergeCell ref="C47:F47"/>
    <mergeCell ref="G47:J47"/>
    <mergeCell ref="C51:F51"/>
    <mergeCell ref="G51:J51"/>
    <mergeCell ref="G54:J54"/>
    <mergeCell ref="A37:A39"/>
    <mergeCell ref="B37:B39"/>
    <mergeCell ref="C37:F39"/>
    <mergeCell ref="G37:J39"/>
    <mergeCell ref="K37:K39"/>
    <mergeCell ref="Q32:U32"/>
    <mergeCell ref="Q33:U33"/>
    <mergeCell ref="Q34:U34"/>
    <mergeCell ref="C40:F40"/>
    <mergeCell ref="G40:J40"/>
    <mergeCell ref="C41:F41"/>
    <mergeCell ref="G41:J41"/>
    <mergeCell ref="C45:F45"/>
    <mergeCell ref="G45:J45"/>
    <mergeCell ref="C46:F46"/>
    <mergeCell ref="C42:F42"/>
    <mergeCell ref="G42:J42"/>
  </mergeCells>
  <phoneticPr fontId="2"/>
  <dataValidations count="3">
    <dataValidation imeMode="halfAlpha" allowBlank="1" showInputMessage="1" showErrorMessage="1" sqref="S12:T26 B12:B26 L12:L26 O12:P26 W12:AC26 S40:T54 B40:B54 L40:L54 O40:P54 W40:AC54"/>
    <dataValidation imeMode="off" allowBlank="1" showInputMessage="1" showErrorMessage="1" sqref="T2:U2 V4 X2:Z2 T30:U30 V32 X30:Z30"/>
    <dataValidation imeMode="hiragana" allowBlank="1" showInputMessage="1" showErrorMessage="1" sqref="C12:G26 V5:V6 K12:K26 C40:G54 V33:V34 K40:K54"/>
  </dataValidations>
  <pageMargins left="0.78740157480314965" right="0.19685039370078741" top="0.59055118110236227" bottom="0.39370078740157483" header="0.51181102362204722" footer="0.51181102362204722"/>
  <pageSetup paperSize="9" scale="98" orientation="landscape" r:id="rId1"/>
  <headerFooter alignWithMargins="0"/>
  <rowBreaks count="1" manualBreakCount="1">
    <brk id="28" max="29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単価表!$A$194:$A$200</xm:f>
          </x14:formula1>
          <xm:sqref>L6 L34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2"/>
  <sheetViews>
    <sheetView showGridLines="0" view="pageBreakPreview" zoomScale="85" zoomScaleNormal="100" zoomScaleSheetLayoutView="85" workbookViewId="0">
      <selection activeCell="K10" sqref="K10"/>
    </sheetView>
  </sheetViews>
  <sheetFormatPr defaultRowHeight="15.75" x14ac:dyDescent="0.15"/>
  <cols>
    <col min="1" max="1" width="12.25" style="120" customWidth="1"/>
    <col min="2" max="2" width="9" style="166"/>
    <col min="3" max="3" width="10.375" style="120" customWidth="1"/>
    <col min="4" max="4" width="21.5" style="120" customWidth="1"/>
    <col min="5" max="5" width="9" style="120"/>
    <col min="6" max="6" width="9" style="167"/>
    <col min="7" max="16384" width="9" style="120"/>
  </cols>
  <sheetData>
    <row r="1" spans="1:11" ht="16.5" thickBot="1" x14ac:dyDescent="0.2">
      <c r="B1" s="121" t="s">
        <v>19</v>
      </c>
      <c r="C1" s="122" t="s">
        <v>30</v>
      </c>
      <c r="D1" s="122" t="s">
        <v>27</v>
      </c>
      <c r="E1" s="123" t="s">
        <v>28</v>
      </c>
      <c r="F1" s="122" t="s">
        <v>65</v>
      </c>
      <c r="G1" s="124" t="s">
        <v>26</v>
      </c>
      <c r="H1" s="125" t="s">
        <v>72</v>
      </c>
    </row>
    <row r="2" spans="1:11" ht="14.25" customHeight="1" thickBot="1" x14ac:dyDescent="0.2">
      <c r="A2" s="120" t="str">
        <f>F2&amp;B2&amp;C2</f>
        <v>110.25</v>
      </c>
      <c r="B2" s="126">
        <v>1</v>
      </c>
      <c r="C2" s="127">
        <v>0.25</v>
      </c>
      <c r="D2" s="128" t="s">
        <v>20</v>
      </c>
      <c r="E2" s="173">
        <v>131112</v>
      </c>
      <c r="F2" s="129">
        <v>1</v>
      </c>
      <c r="G2" s="139">
        <f>'単価表（原本）'!D14</f>
        <v>1380</v>
      </c>
      <c r="H2" s="183">
        <f>'単価表（原本）'!D41</f>
        <v>330</v>
      </c>
    </row>
    <row r="3" spans="1:11" ht="16.5" thickBot="1" x14ac:dyDescent="0.2">
      <c r="A3" s="120" t="str">
        <f t="shared" ref="A3:A66" si="0">F3&amp;B3&amp;C3</f>
        <v>110.5</v>
      </c>
      <c r="B3" s="131">
        <v>1</v>
      </c>
      <c r="C3" s="132">
        <v>0.5</v>
      </c>
      <c r="D3" s="133" t="s">
        <v>21</v>
      </c>
      <c r="E3" s="174">
        <v>131113</v>
      </c>
      <c r="F3" s="27">
        <f t="shared" ref="F3:F28" si="1">$F$2</f>
        <v>1</v>
      </c>
      <c r="G3" s="139">
        <f>'単価表（原本）'!D15</f>
        <v>2780</v>
      </c>
      <c r="H3" s="184">
        <f>$H$2</f>
        <v>330</v>
      </c>
    </row>
    <row r="4" spans="1:11" ht="16.5" thickBot="1" x14ac:dyDescent="0.2">
      <c r="A4" s="120" t="str">
        <f t="shared" si="0"/>
        <v>110.75</v>
      </c>
      <c r="B4" s="134">
        <v>1</v>
      </c>
      <c r="C4" s="135">
        <v>0.75</v>
      </c>
      <c r="D4" s="136" t="s">
        <v>29</v>
      </c>
      <c r="E4" s="175">
        <v>131114</v>
      </c>
      <c r="F4" s="137">
        <f t="shared" si="1"/>
        <v>1</v>
      </c>
      <c r="G4" s="139">
        <f>'単価表（原本）'!D16</f>
        <v>4170</v>
      </c>
      <c r="H4" s="184">
        <f t="shared" ref="H4:H28" si="2">$H$2</f>
        <v>330</v>
      </c>
      <c r="J4" s="130"/>
      <c r="K4" s="120" t="s">
        <v>67</v>
      </c>
    </row>
    <row r="5" spans="1:11" ht="16.5" thickBot="1" x14ac:dyDescent="0.2">
      <c r="A5" s="120" t="str">
        <f t="shared" si="0"/>
        <v>120.25</v>
      </c>
      <c r="B5" s="126">
        <v>2</v>
      </c>
      <c r="C5" s="127">
        <v>0.25</v>
      </c>
      <c r="D5" s="128" t="s">
        <v>20</v>
      </c>
      <c r="E5" s="173">
        <v>131122</v>
      </c>
      <c r="F5" s="138">
        <f t="shared" si="1"/>
        <v>1</v>
      </c>
      <c r="G5" s="139">
        <f>'単価表（原本）'!D17</f>
        <v>1380</v>
      </c>
      <c r="H5" s="184">
        <f t="shared" si="2"/>
        <v>330</v>
      </c>
    </row>
    <row r="6" spans="1:11" ht="16.5" thickBot="1" x14ac:dyDescent="0.2">
      <c r="A6" s="120" t="str">
        <f t="shared" si="0"/>
        <v>120.5</v>
      </c>
      <c r="B6" s="131">
        <v>2</v>
      </c>
      <c r="C6" s="132">
        <v>0.5</v>
      </c>
      <c r="D6" s="133" t="s">
        <v>21</v>
      </c>
      <c r="E6" s="174">
        <v>131123</v>
      </c>
      <c r="F6" s="27">
        <f t="shared" si="1"/>
        <v>1</v>
      </c>
      <c r="G6" s="139">
        <f>'単価表（原本）'!D18</f>
        <v>2780</v>
      </c>
      <c r="H6" s="184">
        <f t="shared" si="2"/>
        <v>330</v>
      </c>
      <c r="J6" s="139"/>
      <c r="K6" s="120" t="s">
        <v>68</v>
      </c>
    </row>
    <row r="7" spans="1:11" ht="16.5" thickBot="1" x14ac:dyDescent="0.2">
      <c r="A7" s="120" t="str">
        <f t="shared" si="0"/>
        <v>120.75</v>
      </c>
      <c r="B7" s="134">
        <v>2</v>
      </c>
      <c r="C7" s="135">
        <v>0.75</v>
      </c>
      <c r="D7" s="136" t="s">
        <v>29</v>
      </c>
      <c r="E7" s="175">
        <v>131124</v>
      </c>
      <c r="F7" s="137">
        <f t="shared" si="1"/>
        <v>1</v>
      </c>
      <c r="G7" s="139">
        <f>'単価表（原本）'!D19</f>
        <v>4170</v>
      </c>
      <c r="H7" s="184">
        <f t="shared" si="2"/>
        <v>330</v>
      </c>
    </row>
    <row r="8" spans="1:11" ht="23.25" customHeight="1" thickBot="1" x14ac:dyDescent="0.2">
      <c r="A8" s="120" t="str">
        <f t="shared" si="0"/>
        <v>130.25</v>
      </c>
      <c r="B8" s="126">
        <v>3</v>
      </c>
      <c r="C8" s="127">
        <v>0.25</v>
      </c>
      <c r="D8" s="128" t="s">
        <v>20</v>
      </c>
      <c r="E8" s="173">
        <v>131132</v>
      </c>
      <c r="F8" s="138">
        <f t="shared" si="1"/>
        <v>1</v>
      </c>
      <c r="G8" s="139">
        <f>'単価表（原本）'!D20</f>
        <v>1590</v>
      </c>
      <c r="H8" s="184">
        <f t="shared" si="2"/>
        <v>330</v>
      </c>
    </row>
    <row r="9" spans="1:11" ht="14.25" customHeight="1" thickBot="1" x14ac:dyDescent="0.2">
      <c r="A9" s="120" t="str">
        <f t="shared" si="0"/>
        <v>130.5</v>
      </c>
      <c r="B9" s="131">
        <v>3</v>
      </c>
      <c r="C9" s="132">
        <v>0.5</v>
      </c>
      <c r="D9" s="133" t="s">
        <v>21</v>
      </c>
      <c r="E9" s="174">
        <v>131133</v>
      </c>
      <c r="F9" s="27">
        <f t="shared" si="1"/>
        <v>1</v>
      </c>
      <c r="G9" s="139">
        <f>'単価表（原本）'!D21</f>
        <v>3190</v>
      </c>
      <c r="H9" s="184">
        <f t="shared" si="2"/>
        <v>330</v>
      </c>
    </row>
    <row r="10" spans="1:11" ht="16.5" thickBot="1" x14ac:dyDescent="0.2">
      <c r="A10" s="120" t="str">
        <f t="shared" si="0"/>
        <v>130.75</v>
      </c>
      <c r="B10" s="134">
        <v>3</v>
      </c>
      <c r="C10" s="135">
        <v>0.75</v>
      </c>
      <c r="D10" s="136" t="s">
        <v>29</v>
      </c>
      <c r="E10" s="175">
        <v>131134</v>
      </c>
      <c r="F10" s="137">
        <f t="shared" si="1"/>
        <v>1</v>
      </c>
      <c r="G10" s="139">
        <f>'単価表（原本）'!D22</f>
        <v>4780</v>
      </c>
      <c r="H10" s="184">
        <f t="shared" si="2"/>
        <v>330</v>
      </c>
    </row>
    <row r="11" spans="1:11" ht="16.5" thickBot="1" x14ac:dyDescent="0.2">
      <c r="A11" s="120" t="str">
        <f t="shared" si="0"/>
        <v>140.25</v>
      </c>
      <c r="B11" s="126">
        <v>4</v>
      </c>
      <c r="C11" s="127">
        <v>0.25</v>
      </c>
      <c r="D11" s="128" t="s">
        <v>20</v>
      </c>
      <c r="E11" s="173">
        <v>131142</v>
      </c>
      <c r="F11" s="138">
        <f t="shared" si="1"/>
        <v>1</v>
      </c>
      <c r="G11" s="139">
        <f>'単価表（原本）'!D23</f>
        <v>1760</v>
      </c>
      <c r="H11" s="184">
        <f t="shared" si="2"/>
        <v>330</v>
      </c>
    </row>
    <row r="12" spans="1:11" ht="16.5" thickBot="1" x14ac:dyDescent="0.2">
      <c r="A12" s="120" t="str">
        <f t="shared" si="0"/>
        <v>140.5</v>
      </c>
      <c r="B12" s="131">
        <v>4</v>
      </c>
      <c r="C12" s="132">
        <v>0.5</v>
      </c>
      <c r="D12" s="133" t="s">
        <v>21</v>
      </c>
      <c r="E12" s="174">
        <v>131143</v>
      </c>
      <c r="F12" s="27">
        <f t="shared" si="1"/>
        <v>1</v>
      </c>
      <c r="G12" s="139">
        <f>'単価表（原本）'!D24</f>
        <v>3550</v>
      </c>
      <c r="H12" s="184">
        <f t="shared" si="2"/>
        <v>330</v>
      </c>
    </row>
    <row r="13" spans="1:11" ht="16.5" thickBot="1" x14ac:dyDescent="0.2">
      <c r="A13" s="120" t="str">
        <f t="shared" si="0"/>
        <v>140.75</v>
      </c>
      <c r="B13" s="134">
        <v>4</v>
      </c>
      <c r="C13" s="135">
        <v>0.75</v>
      </c>
      <c r="D13" s="136" t="s">
        <v>29</v>
      </c>
      <c r="E13" s="175">
        <v>131144</v>
      </c>
      <c r="F13" s="137">
        <f t="shared" si="1"/>
        <v>1</v>
      </c>
      <c r="G13" s="139">
        <f>'単価表（原本）'!D25</f>
        <v>5320</v>
      </c>
      <c r="H13" s="184">
        <f t="shared" si="2"/>
        <v>330</v>
      </c>
    </row>
    <row r="14" spans="1:11" ht="16.5" thickBot="1" x14ac:dyDescent="0.2">
      <c r="A14" s="120" t="str">
        <f t="shared" si="0"/>
        <v>150.25</v>
      </c>
      <c r="B14" s="126">
        <v>5</v>
      </c>
      <c r="C14" s="127">
        <v>0.25</v>
      </c>
      <c r="D14" s="128" t="s">
        <v>20</v>
      </c>
      <c r="E14" s="173">
        <v>131152</v>
      </c>
      <c r="F14" s="138">
        <f t="shared" si="1"/>
        <v>1</v>
      </c>
      <c r="G14" s="139">
        <f>'単価表（原本）'!D26</f>
        <v>2130</v>
      </c>
      <c r="H14" s="184">
        <f t="shared" si="2"/>
        <v>330</v>
      </c>
    </row>
    <row r="15" spans="1:11" ht="16.5" thickBot="1" x14ac:dyDescent="0.2">
      <c r="A15" s="120" t="str">
        <f t="shared" si="0"/>
        <v>150.5</v>
      </c>
      <c r="B15" s="131">
        <v>5</v>
      </c>
      <c r="C15" s="132">
        <v>0.5</v>
      </c>
      <c r="D15" s="133" t="s">
        <v>21</v>
      </c>
      <c r="E15" s="174">
        <v>131153</v>
      </c>
      <c r="F15" s="27">
        <f t="shared" si="1"/>
        <v>1</v>
      </c>
      <c r="G15" s="139">
        <f>'単価表（原本）'!D27</f>
        <v>4280</v>
      </c>
      <c r="H15" s="184">
        <f t="shared" si="2"/>
        <v>330</v>
      </c>
    </row>
    <row r="16" spans="1:11" ht="16.5" thickBot="1" x14ac:dyDescent="0.2">
      <c r="A16" s="120" t="str">
        <f t="shared" si="0"/>
        <v>150.75</v>
      </c>
      <c r="B16" s="134">
        <v>5</v>
      </c>
      <c r="C16" s="135">
        <v>0.75</v>
      </c>
      <c r="D16" s="136" t="s">
        <v>29</v>
      </c>
      <c r="E16" s="175">
        <v>131154</v>
      </c>
      <c r="F16" s="137">
        <f t="shared" si="1"/>
        <v>1</v>
      </c>
      <c r="G16" s="139">
        <f>'単価表（原本）'!D28</f>
        <v>6440</v>
      </c>
      <c r="H16" s="184">
        <f t="shared" si="2"/>
        <v>330</v>
      </c>
    </row>
    <row r="17" spans="1:8" ht="16.5" thickBot="1" x14ac:dyDescent="0.2">
      <c r="A17" s="120" t="str">
        <f t="shared" si="0"/>
        <v>160.25</v>
      </c>
      <c r="B17" s="126">
        <v>6</v>
      </c>
      <c r="C17" s="127">
        <v>0.25</v>
      </c>
      <c r="D17" s="128" t="s">
        <v>20</v>
      </c>
      <c r="E17" s="173">
        <v>131162</v>
      </c>
      <c r="F17" s="138">
        <f t="shared" si="1"/>
        <v>1</v>
      </c>
      <c r="G17" s="139">
        <f>'単価表（原本）'!D29</f>
        <v>2520</v>
      </c>
      <c r="H17" s="184">
        <f t="shared" si="2"/>
        <v>330</v>
      </c>
    </row>
    <row r="18" spans="1:8" ht="16.5" thickBot="1" x14ac:dyDescent="0.2">
      <c r="A18" s="120" t="str">
        <f t="shared" si="0"/>
        <v>160.5</v>
      </c>
      <c r="B18" s="131">
        <v>6</v>
      </c>
      <c r="C18" s="132">
        <v>0.5</v>
      </c>
      <c r="D18" s="133" t="s">
        <v>21</v>
      </c>
      <c r="E18" s="174">
        <v>131163</v>
      </c>
      <c r="F18" s="27">
        <f t="shared" si="1"/>
        <v>1</v>
      </c>
      <c r="G18" s="139">
        <f>'単価表（原本）'!D30</f>
        <v>5050</v>
      </c>
      <c r="H18" s="184">
        <f t="shared" si="2"/>
        <v>330</v>
      </c>
    </row>
    <row r="19" spans="1:8" ht="16.5" thickBot="1" x14ac:dyDescent="0.2">
      <c r="A19" s="120" t="str">
        <f t="shared" si="0"/>
        <v>160.75</v>
      </c>
      <c r="B19" s="140">
        <v>6</v>
      </c>
      <c r="C19" s="141">
        <v>0.75</v>
      </c>
      <c r="D19" s="142" t="s">
        <v>29</v>
      </c>
      <c r="E19" s="176">
        <v>131164</v>
      </c>
      <c r="F19" s="143">
        <f t="shared" si="1"/>
        <v>1</v>
      </c>
      <c r="G19" s="139">
        <f>'単価表（原本）'!D31</f>
        <v>7580</v>
      </c>
      <c r="H19" s="184">
        <f t="shared" si="2"/>
        <v>330</v>
      </c>
    </row>
    <row r="20" spans="1:8" ht="17.25" thickTop="1" thickBot="1" x14ac:dyDescent="0.2">
      <c r="A20" s="120" t="str">
        <f t="shared" si="0"/>
        <v>1児１0.25</v>
      </c>
      <c r="B20" s="131" t="s">
        <v>22</v>
      </c>
      <c r="C20" s="132">
        <v>0.25</v>
      </c>
      <c r="D20" s="133" t="s">
        <v>20</v>
      </c>
      <c r="E20" s="174">
        <v>131172</v>
      </c>
      <c r="F20" s="27">
        <f t="shared" si="1"/>
        <v>1</v>
      </c>
      <c r="G20" s="185">
        <f>'単価表（原本）'!D32</f>
        <v>1380</v>
      </c>
      <c r="H20" s="184">
        <f t="shared" si="2"/>
        <v>330</v>
      </c>
    </row>
    <row r="21" spans="1:8" ht="16.5" thickBot="1" x14ac:dyDescent="0.2">
      <c r="A21" s="120" t="str">
        <f t="shared" si="0"/>
        <v>1児１0.5</v>
      </c>
      <c r="B21" s="131" t="s">
        <v>22</v>
      </c>
      <c r="C21" s="132">
        <v>0.5</v>
      </c>
      <c r="D21" s="133" t="s">
        <v>21</v>
      </c>
      <c r="E21" s="174">
        <v>131173</v>
      </c>
      <c r="F21" s="27">
        <f t="shared" si="1"/>
        <v>1</v>
      </c>
      <c r="G21" s="139">
        <f>'単価表（原本）'!D33</f>
        <v>2780</v>
      </c>
      <c r="H21" s="184">
        <f t="shared" si="2"/>
        <v>330</v>
      </c>
    </row>
    <row r="22" spans="1:8" ht="16.5" thickBot="1" x14ac:dyDescent="0.2">
      <c r="A22" s="120" t="str">
        <f t="shared" si="0"/>
        <v>1児１0.75</v>
      </c>
      <c r="B22" s="134" t="s">
        <v>22</v>
      </c>
      <c r="C22" s="135">
        <v>0.75</v>
      </c>
      <c r="D22" s="136" t="s">
        <v>29</v>
      </c>
      <c r="E22" s="175">
        <v>131174</v>
      </c>
      <c r="F22" s="137">
        <f t="shared" si="1"/>
        <v>1</v>
      </c>
      <c r="G22" s="139">
        <f>'単価表（原本）'!D34</f>
        <v>4170</v>
      </c>
      <c r="H22" s="184">
        <f t="shared" si="2"/>
        <v>330</v>
      </c>
    </row>
    <row r="23" spans="1:8" ht="16.5" thickBot="1" x14ac:dyDescent="0.2">
      <c r="A23" s="120" t="str">
        <f t="shared" si="0"/>
        <v>1児２0.25</v>
      </c>
      <c r="B23" s="126" t="s">
        <v>23</v>
      </c>
      <c r="C23" s="127">
        <v>0.25</v>
      </c>
      <c r="D23" s="128" t="s">
        <v>20</v>
      </c>
      <c r="E23" s="173">
        <v>131182</v>
      </c>
      <c r="F23" s="138">
        <f t="shared" si="1"/>
        <v>1</v>
      </c>
      <c r="G23" s="185">
        <f>'単価表（原本）'!D35</f>
        <v>1680</v>
      </c>
      <c r="H23" s="184">
        <f t="shared" si="2"/>
        <v>330</v>
      </c>
    </row>
    <row r="24" spans="1:8" ht="16.5" thickBot="1" x14ac:dyDescent="0.2">
      <c r="A24" s="120" t="str">
        <f t="shared" si="0"/>
        <v>1児２0.5</v>
      </c>
      <c r="B24" s="131" t="s">
        <v>23</v>
      </c>
      <c r="C24" s="132">
        <v>0.5</v>
      </c>
      <c r="D24" s="133" t="s">
        <v>21</v>
      </c>
      <c r="E24" s="174">
        <v>131183</v>
      </c>
      <c r="F24" s="27">
        <f t="shared" si="1"/>
        <v>1</v>
      </c>
      <c r="G24" s="139">
        <f>'単価表（原本）'!D36</f>
        <v>3370</v>
      </c>
      <c r="H24" s="184">
        <f t="shared" si="2"/>
        <v>330</v>
      </c>
    </row>
    <row r="25" spans="1:8" ht="16.5" thickBot="1" x14ac:dyDescent="0.2">
      <c r="A25" s="120" t="str">
        <f t="shared" si="0"/>
        <v>1児２0.75</v>
      </c>
      <c r="B25" s="134" t="s">
        <v>23</v>
      </c>
      <c r="C25" s="135">
        <v>0.75</v>
      </c>
      <c r="D25" s="136" t="s">
        <v>29</v>
      </c>
      <c r="E25" s="175">
        <v>131184</v>
      </c>
      <c r="F25" s="137">
        <f t="shared" si="1"/>
        <v>1</v>
      </c>
      <c r="G25" s="139">
        <f>'単価表（原本）'!D37</f>
        <v>5050</v>
      </c>
      <c r="H25" s="184">
        <f t="shared" si="2"/>
        <v>330</v>
      </c>
    </row>
    <row r="26" spans="1:8" ht="23.25" customHeight="1" thickBot="1" x14ac:dyDescent="0.2">
      <c r="A26" s="120" t="str">
        <f t="shared" si="0"/>
        <v>1児３0.25</v>
      </c>
      <c r="B26" s="131" t="s">
        <v>24</v>
      </c>
      <c r="C26" s="132">
        <v>0.25</v>
      </c>
      <c r="D26" s="133" t="s">
        <v>20</v>
      </c>
      <c r="E26" s="174">
        <v>131192</v>
      </c>
      <c r="F26" s="27">
        <f t="shared" si="1"/>
        <v>1</v>
      </c>
      <c r="G26" s="185">
        <f>'単価表（原本）'!D38</f>
        <v>2130</v>
      </c>
      <c r="H26" s="184">
        <f t="shared" si="2"/>
        <v>330</v>
      </c>
    </row>
    <row r="27" spans="1:8" ht="14.25" customHeight="1" thickBot="1" x14ac:dyDescent="0.2">
      <c r="A27" s="120" t="str">
        <f t="shared" si="0"/>
        <v>1児３0.5</v>
      </c>
      <c r="B27" s="131" t="s">
        <v>24</v>
      </c>
      <c r="C27" s="132">
        <v>0.5</v>
      </c>
      <c r="D27" s="133" t="s">
        <v>21</v>
      </c>
      <c r="E27" s="174">
        <v>131193</v>
      </c>
      <c r="F27" s="27">
        <f t="shared" si="1"/>
        <v>1</v>
      </c>
      <c r="G27" s="139">
        <f>'単価表（原本）'!D39</f>
        <v>4280</v>
      </c>
      <c r="H27" s="184">
        <f t="shared" si="2"/>
        <v>330</v>
      </c>
    </row>
    <row r="28" spans="1:8" s="144" customFormat="1" ht="16.5" thickBot="1" x14ac:dyDescent="0.2">
      <c r="A28" s="144" t="str">
        <f t="shared" si="0"/>
        <v>1児３0.75</v>
      </c>
      <c r="B28" s="145" t="s">
        <v>24</v>
      </c>
      <c r="C28" s="146">
        <v>0.75</v>
      </c>
      <c r="D28" s="147" t="s">
        <v>29</v>
      </c>
      <c r="E28" s="177">
        <v>131194</v>
      </c>
      <c r="F28" s="148">
        <f t="shared" si="1"/>
        <v>1</v>
      </c>
      <c r="G28" s="188">
        <f>'単価表（原本）'!D40</f>
        <v>6440</v>
      </c>
      <c r="H28" s="186">
        <f t="shared" si="2"/>
        <v>330</v>
      </c>
    </row>
    <row r="29" spans="1:8" ht="17.25" thickTop="1" thickBot="1" x14ac:dyDescent="0.2">
      <c r="A29" s="120" t="str">
        <f t="shared" si="0"/>
        <v>210.25</v>
      </c>
      <c r="B29" s="151">
        <f t="shared" ref="B29:E55" si="3">B2</f>
        <v>1</v>
      </c>
      <c r="C29" s="152">
        <f t="shared" si="3"/>
        <v>0.25</v>
      </c>
      <c r="D29" s="26" t="str">
        <f t="shared" si="3"/>
        <v>４時間以下</v>
      </c>
      <c r="E29" s="178">
        <f t="shared" si="3"/>
        <v>131112</v>
      </c>
      <c r="F29" s="153">
        <v>2</v>
      </c>
      <c r="G29" s="189">
        <f>'単価表（原本）'!E14</f>
        <v>1350</v>
      </c>
      <c r="H29" s="187">
        <f>'単価表（原本）'!E41</f>
        <v>320</v>
      </c>
    </row>
    <row r="30" spans="1:8" ht="16.5" thickBot="1" x14ac:dyDescent="0.2">
      <c r="A30" s="120" t="str">
        <f t="shared" si="0"/>
        <v>210.5</v>
      </c>
      <c r="B30" s="151">
        <f t="shared" si="3"/>
        <v>1</v>
      </c>
      <c r="C30" s="152">
        <f t="shared" si="3"/>
        <v>0.5</v>
      </c>
      <c r="D30" s="26" t="str">
        <f t="shared" si="3"/>
        <v>４時間～８時間以下</v>
      </c>
      <c r="E30" s="178">
        <f t="shared" si="3"/>
        <v>131113</v>
      </c>
      <c r="F30" s="27">
        <f>$F$29</f>
        <v>2</v>
      </c>
      <c r="G30" s="139">
        <f>'単価表（原本）'!E15</f>
        <v>2720</v>
      </c>
      <c r="H30" s="184">
        <f t="shared" ref="H30:H55" si="4">$H$29</f>
        <v>320</v>
      </c>
    </row>
    <row r="31" spans="1:8" ht="16.5" thickBot="1" x14ac:dyDescent="0.2">
      <c r="A31" s="120" t="str">
        <f t="shared" si="0"/>
        <v>210.75</v>
      </c>
      <c r="B31" s="154">
        <f t="shared" si="3"/>
        <v>1</v>
      </c>
      <c r="C31" s="155">
        <f t="shared" si="3"/>
        <v>0.75</v>
      </c>
      <c r="D31" s="156" t="str">
        <f t="shared" si="3"/>
        <v>８時間越</v>
      </c>
      <c r="E31" s="179">
        <f t="shared" si="3"/>
        <v>131114</v>
      </c>
      <c r="F31" s="137">
        <f t="shared" ref="F31:F55" si="5">$F$29</f>
        <v>2</v>
      </c>
      <c r="G31" s="139">
        <f>'単価表（原本）'!E16</f>
        <v>4080</v>
      </c>
      <c r="H31" s="184">
        <f t="shared" si="4"/>
        <v>320</v>
      </c>
    </row>
    <row r="32" spans="1:8" ht="16.5" thickBot="1" x14ac:dyDescent="0.2">
      <c r="A32" s="120" t="str">
        <f t="shared" si="0"/>
        <v>220.25</v>
      </c>
      <c r="B32" s="157">
        <f t="shared" si="3"/>
        <v>2</v>
      </c>
      <c r="C32" s="158">
        <f t="shared" si="3"/>
        <v>0.25</v>
      </c>
      <c r="D32" s="159" t="str">
        <f t="shared" si="3"/>
        <v>４時間以下</v>
      </c>
      <c r="E32" s="180">
        <f t="shared" si="3"/>
        <v>131122</v>
      </c>
      <c r="F32" s="138">
        <f t="shared" si="5"/>
        <v>2</v>
      </c>
      <c r="G32" s="139">
        <f>'単価表（原本）'!E17</f>
        <v>1350</v>
      </c>
      <c r="H32" s="184">
        <f t="shared" si="4"/>
        <v>320</v>
      </c>
    </row>
    <row r="33" spans="1:8" ht="16.5" thickBot="1" x14ac:dyDescent="0.2">
      <c r="A33" s="120" t="str">
        <f t="shared" si="0"/>
        <v>220.5</v>
      </c>
      <c r="B33" s="151">
        <f t="shared" si="3"/>
        <v>2</v>
      </c>
      <c r="C33" s="152">
        <f t="shared" si="3"/>
        <v>0.5</v>
      </c>
      <c r="D33" s="26" t="str">
        <f t="shared" si="3"/>
        <v>４時間～８時間以下</v>
      </c>
      <c r="E33" s="178">
        <f t="shared" si="3"/>
        <v>131123</v>
      </c>
      <c r="F33" s="27">
        <f t="shared" si="5"/>
        <v>2</v>
      </c>
      <c r="G33" s="139">
        <f>'単価表（原本）'!E18</f>
        <v>2720</v>
      </c>
      <c r="H33" s="184">
        <f t="shared" si="4"/>
        <v>320</v>
      </c>
    </row>
    <row r="34" spans="1:8" ht="16.5" thickBot="1" x14ac:dyDescent="0.2">
      <c r="A34" s="120" t="str">
        <f t="shared" si="0"/>
        <v>220.75</v>
      </c>
      <c r="B34" s="154">
        <f t="shared" si="3"/>
        <v>2</v>
      </c>
      <c r="C34" s="155">
        <f t="shared" si="3"/>
        <v>0.75</v>
      </c>
      <c r="D34" s="156" t="str">
        <f t="shared" si="3"/>
        <v>８時間越</v>
      </c>
      <c r="E34" s="179">
        <f t="shared" si="3"/>
        <v>131124</v>
      </c>
      <c r="F34" s="137">
        <f t="shared" si="5"/>
        <v>2</v>
      </c>
      <c r="G34" s="139">
        <f>'単価表（原本）'!E19</f>
        <v>4080</v>
      </c>
      <c r="H34" s="184">
        <f t="shared" si="4"/>
        <v>320</v>
      </c>
    </row>
    <row r="35" spans="1:8" ht="14.25" customHeight="1" thickBot="1" x14ac:dyDescent="0.2">
      <c r="A35" s="120" t="str">
        <f t="shared" si="0"/>
        <v>230.25</v>
      </c>
      <c r="B35" s="157">
        <f t="shared" si="3"/>
        <v>3</v>
      </c>
      <c r="C35" s="158">
        <f t="shared" si="3"/>
        <v>0.25</v>
      </c>
      <c r="D35" s="159" t="str">
        <f t="shared" si="3"/>
        <v>４時間以下</v>
      </c>
      <c r="E35" s="180">
        <f t="shared" si="3"/>
        <v>131132</v>
      </c>
      <c r="F35" s="138">
        <f t="shared" si="5"/>
        <v>2</v>
      </c>
      <c r="G35" s="139">
        <f>'単価表（原本）'!E20</f>
        <v>1550</v>
      </c>
      <c r="H35" s="184">
        <f t="shared" si="4"/>
        <v>320</v>
      </c>
    </row>
    <row r="36" spans="1:8" ht="14.25" customHeight="1" thickBot="1" x14ac:dyDescent="0.2">
      <c r="A36" s="120" t="str">
        <f t="shared" si="0"/>
        <v>230.5</v>
      </c>
      <c r="B36" s="151">
        <f t="shared" si="3"/>
        <v>3</v>
      </c>
      <c r="C36" s="152">
        <f t="shared" si="3"/>
        <v>0.5</v>
      </c>
      <c r="D36" s="26" t="str">
        <f t="shared" si="3"/>
        <v>４時間～８時間以下</v>
      </c>
      <c r="E36" s="178">
        <f t="shared" si="3"/>
        <v>131133</v>
      </c>
      <c r="F36" s="27">
        <f t="shared" si="5"/>
        <v>2</v>
      </c>
      <c r="G36" s="139">
        <f>'単価表（原本）'!E21</f>
        <v>3120</v>
      </c>
      <c r="H36" s="184">
        <f t="shared" si="4"/>
        <v>320</v>
      </c>
    </row>
    <row r="37" spans="1:8" ht="16.5" thickBot="1" x14ac:dyDescent="0.2">
      <c r="A37" s="120" t="str">
        <f t="shared" si="0"/>
        <v>230.75</v>
      </c>
      <c r="B37" s="154">
        <f t="shared" si="3"/>
        <v>3</v>
      </c>
      <c r="C37" s="155">
        <f t="shared" si="3"/>
        <v>0.75</v>
      </c>
      <c r="D37" s="156" t="str">
        <f t="shared" si="3"/>
        <v>８時間越</v>
      </c>
      <c r="E37" s="179">
        <f t="shared" si="3"/>
        <v>131134</v>
      </c>
      <c r="F37" s="137">
        <f t="shared" si="5"/>
        <v>2</v>
      </c>
      <c r="G37" s="139">
        <f>'単価表（原本）'!E22</f>
        <v>4670</v>
      </c>
      <c r="H37" s="184">
        <f t="shared" si="4"/>
        <v>320</v>
      </c>
    </row>
    <row r="38" spans="1:8" ht="16.5" thickBot="1" x14ac:dyDescent="0.2">
      <c r="A38" s="120" t="str">
        <f t="shared" si="0"/>
        <v>240.25</v>
      </c>
      <c r="B38" s="157">
        <f t="shared" si="3"/>
        <v>4</v>
      </c>
      <c r="C38" s="158">
        <f t="shared" si="3"/>
        <v>0.25</v>
      </c>
      <c r="D38" s="159" t="str">
        <f t="shared" si="3"/>
        <v>４時間以下</v>
      </c>
      <c r="E38" s="180">
        <f t="shared" si="3"/>
        <v>131142</v>
      </c>
      <c r="F38" s="138">
        <f t="shared" si="5"/>
        <v>2</v>
      </c>
      <c r="G38" s="139">
        <f>'単価表（原本）'!E23</f>
        <v>1730</v>
      </c>
      <c r="H38" s="184">
        <f t="shared" si="4"/>
        <v>320</v>
      </c>
    </row>
    <row r="39" spans="1:8" ht="16.5" thickBot="1" x14ac:dyDescent="0.2">
      <c r="A39" s="120" t="str">
        <f t="shared" si="0"/>
        <v>240.5</v>
      </c>
      <c r="B39" s="151">
        <f t="shared" si="3"/>
        <v>4</v>
      </c>
      <c r="C39" s="152">
        <f t="shared" si="3"/>
        <v>0.5</v>
      </c>
      <c r="D39" s="26" t="str">
        <f t="shared" si="3"/>
        <v>４時間～８時間以下</v>
      </c>
      <c r="E39" s="178">
        <f t="shared" si="3"/>
        <v>131143</v>
      </c>
      <c r="F39" s="27">
        <f t="shared" si="5"/>
        <v>2</v>
      </c>
      <c r="G39" s="139">
        <f>'単価表（原本）'!E24</f>
        <v>3470</v>
      </c>
      <c r="H39" s="184">
        <f t="shared" si="4"/>
        <v>320</v>
      </c>
    </row>
    <row r="40" spans="1:8" ht="16.5" thickBot="1" x14ac:dyDescent="0.2">
      <c r="A40" s="120" t="str">
        <f t="shared" si="0"/>
        <v>240.75</v>
      </c>
      <c r="B40" s="154">
        <f t="shared" si="3"/>
        <v>4</v>
      </c>
      <c r="C40" s="155">
        <f t="shared" si="3"/>
        <v>0.75</v>
      </c>
      <c r="D40" s="156" t="str">
        <f t="shared" si="3"/>
        <v>８時間越</v>
      </c>
      <c r="E40" s="179">
        <f t="shared" si="3"/>
        <v>131144</v>
      </c>
      <c r="F40" s="137">
        <f t="shared" si="5"/>
        <v>2</v>
      </c>
      <c r="G40" s="139">
        <f>'単価表（原本）'!E25</f>
        <v>5200</v>
      </c>
      <c r="H40" s="184">
        <f t="shared" si="4"/>
        <v>320</v>
      </c>
    </row>
    <row r="41" spans="1:8" ht="16.5" thickBot="1" x14ac:dyDescent="0.2">
      <c r="A41" s="120" t="str">
        <f t="shared" si="0"/>
        <v>250.25</v>
      </c>
      <c r="B41" s="157">
        <f t="shared" si="3"/>
        <v>5</v>
      </c>
      <c r="C41" s="158">
        <f t="shared" si="3"/>
        <v>0.25</v>
      </c>
      <c r="D41" s="159" t="str">
        <f t="shared" si="3"/>
        <v>４時間以下</v>
      </c>
      <c r="E41" s="180">
        <f t="shared" si="3"/>
        <v>131152</v>
      </c>
      <c r="F41" s="138">
        <f t="shared" si="5"/>
        <v>2</v>
      </c>
      <c r="G41" s="139">
        <f>'単価表（原本）'!E26</f>
        <v>2090</v>
      </c>
      <c r="H41" s="184">
        <f t="shared" si="4"/>
        <v>320</v>
      </c>
    </row>
    <row r="42" spans="1:8" ht="16.5" thickBot="1" x14ac:dyDescent="0.2">
      <c r="A42" s="120" t="str">
        <f t="shared" si="0"/>
        <v>250.5</v>
      </c>
      <c r="B42" s="151">
        <f t="shared" si="3"/>
        <v>5</v>
      </c>
      <c r="C42" s="152">
        <f t="shared" si="3"/>
        <v>0.5</v>
      </c>
      <c r="D42" s="26" t="str">
        <f t="shared" si="3"/>
        <v>４時間～８時間以下</v>
      </c>
      <c r="E42" s="178">
        <f t="shared" si="3"/>
        <v>131153</v>
      </c>
      <c r="F42" s="27">
        <f t="shared" si="5"/>
        <v>2</v>
      </c>
      <c r="G42" s="139">
        <f>'単価表（原本）'!E27</f>
        <v>4190</v>
      </c>
      <c r="H42" s="184">
        <f t="shared" si="4"/>
        <v>320</v>
      </c>
    </row>
    <row r="43" spans="1:8" ht="16.5" thickBot="1" x14ac:dyDescent="0.2">
      <c r="A43" s="120" t="str">
        <f t="shared" si="0"/>
        <v>250.75</v>
      </c>
      <c r="B43" s="154">
        <f t="shared" si="3"/>
        <v>5</v>
      </c>
      <c r="C43" s="155">
        <f t="shared" si="3"/>
        <v>0.75</v>
      </c>
      <c r="D43" s="156" t="str">
        <f t="shared" si="3"/>
        <v>８時間越</v>
      </c>
      <c r="E43" s="179">
        <f t="shared" si="3"/>
        <v>131154</v>
      </c>
      <c r="F43" s="137">
        <f t="shared" si="5"/>
        <v>2</v>
      </c>
      <c r="G43" s="139">
        <f>'単価表（原本）'!E28</f>
        <v>6300</v>
      </c>
      <c r="H43" s="184">
        <f t="shared" si="4"/>
        <v>320</v>
      </c>
    </row>
    <row r="44" spans="1:8" ht="16.5" thickBot="1" x14ac:dyDescent="0.2">
      <c r="A44" s="120" t="str">
        <f t="shared" si="0"/>
        <v>260.25</v>
      </c>
      <c r="B44" s="157">
        <f t="shared" si="3"/>
        <v>6</v>
      </c>
      <c r="C44" s="158">
        <f t="shared" si="3"/>
        <v>0.25</v>
      </c>
      <c r="D44" s="159" t="str">
        <f t="shared" si="3"/>
        <v>４時間以下</v>
      </c>
      <c r="E44" s="180">
        <f t="shared" si="3"/>
        <v>131162</v>
      </c>
      <c r="F44" s="138">
        <f t="shared" si="5"/>
        <v>2</v>
      </c>
      <c r="G44" s="139">
        <f>'単価表（原本）'!E29</f>
        <v>2460</v>
      </c>
      <c r="H44" s="184">
        <f t="shared" si="4"/>
        <v>320</v>
      </c>
    </row>
    <row r="45" spans="1:8" ht="16.5" thickBot="1" x14ac:dyDescent="0.2">
      <c r="A45" s="120" t="str">
        <f t="shared" si="0"/>
        <v>260.5</v>
      </c>
      <c r="B45" s="151">
        <f t="shared" si="3"/>
        <v>6</v>
      </c>
      <c r="C45" s="152">
        <f t="shared" si="3"/>
        <v>0.5</v>
      </c>
      <c r="D45" s="26" t="str">
        <f t="shared" si="3"/>
        <v>４時間～８時間以下</v>
      </c>
      <c r="E45" s="178">
        <f t="shared" si="3"/>
        <v>131163</v>
      </c>
      <c r="F45" s="27">
        <f t="shared" si="5"/>
        <v>2</v>
      </c>
      <c r="G45" s="139">
        <f>'単価表（原本）'!E30</f>
        <v>4940</v>
      </c>
      <c r="H45" s="184">
        <f t="shared" si="4"/>
        <v>320</v>
      </c>
    </row>
    <row r="46" spans="1:8" ht="16.5" thickBot="1" x14ac:dyDescent="0.2">
      <c r="A46" s="120" t="str">
        <f t="shared" si="0"/>
        <v>260.75</v>
      </c>
      <c r="B46" s="160">
        <f t="shared" si="3"/>
        <v>6</v>
      </c>
      <c r="C46" s="161">
        <f t="shared" si="3"/>
        <v>0.75</v>
      </c>
      <c r="D46" s="162" t="str">
        <f t="shared" si="3"/>
        <v>８時間越</v>
      </c>
      <c r="E46" s="181">
        <f t="shared" si="3"/>
        <v>131164</v>
      </c>
      <c r="F46" s="143">
        <f t="shared" si="5"/>
        <v>2</v>
      </c>
      <c r="G46" s="139">
        <f>'単価表（原本）'!E31</f>
        <v>7410</v>
      </c>
      <c r="H46" s="184">
        <f t="shared" si="4"/>
        <v>320</v>
      </c>
    </row>
    <row r="47" spans="1:8" ht="17.25" thickTop="1" thickBot="1" x14ac:dyDescent="0.2">
      <c r="A47" s="120" t="str">
        <f t="shared" si="0"/>
        <v>2児１0.25</v>
      </c>
      <c r="B47" s="151" t="str">
        <f t="shared" si="3"/>
        <v>児１</v>
      </c>
      <c r="C47" s="152">
        <f t="shared" si="3"/>
        <v>0.25</v>
      </c>
      <c r="D47" s="26" t="str">
        <f t="shared" si="3"/>
        <v>４時間以下</v>
      </c>
      <c r="E47" s="178">
        <f t="shared" si="3"/>
        <v>131172</v>
      </c>
      <c r="F47" s="27">
        <f t="shared" si="5"/>
        <v>2</v>
      </c>
      <c r="G47" s="139">
        <f>'単価表（原本）'!E32</f>
        <v>1350</v>
      </c>
      <c r="H47" s="184">
        <f t="shared" si="4"/>
        <v>320</v>
      </c>
    </row>
    <row r="48" spans="1:8" ht="16.5" thickBot="1" x14ac:dyDescent="0.2">
      <c r="A48" s="120" t="str">
        <f t="shared" si="0"/>
        <v>2児１0.5</v>
      </c>
      <c r="B48" s="151" t="str">
        <f t="shared" si="3"/>
        <v>児１</v>
      </c>
      <c r="C48" s="152">
        <f t="shared" si="3"/>
        <v>0.5</v>
      </c>
      <c r="D48" s="26" t="str">
        <f t="shared" si="3"/>
        <v>４時間～８時間以下</v>
      </c>
      <c r="E48" s="178">
        <f t="shared" si="3"/>
        <v>131173</v>
      </c>
      <c r="F48" s="27">
        <f t="shared" si="5"/>
        <v>2</v>
      </c>
      <c r="G48" s="139">
        <f>'単価表（原本）'!E33</f>
        <v>2720</v>
      </c>
      <c r="H48" s="184">
        <f t="shared" si="4"/>
        <v>320</v>
      </c>
    </row>
    <row r="49" spans="1:8" ht="16.5" thickBot="1" x14ac:dyDescent="0.2">
      <c r="A49" s="120" t="str">
        <f t="shared" si="0"/>
        <v>2児１0.75</v>
      </c>
      <c r="B49" s="154" t="str">
        <f t="shared" si="3"/>
        <v>児１</v>
      </c>
      <c r="C49" s="155">
        <f t="shared" si="3"/>
        <v>0.75</v>
      </c>
      <c r="D49" s="156" t="str">
        <f t="shared" si="3"/>
        <v>８時間越</v>
      </c>
      <c r="E49" s="179">
        <f t="shared" si="3"/>
        <v>131174</v>
      </c>
      <c r="F49" s="137">
        <f t="shared" si="5"/>
        <v>2</v>
      </c>
      <c r="G49" s="139">
        <f>'単価表（原本）'!E34</f>
        <v>4080</v>
      </c>
      <c r="H49" s="184">
        <f t="shared" si="4"/>
        <v>320</v>
      </c>
    </row>
    <row r="50" spans="1:8" ht="16.5" thickBot="1" x14ac:dyDescent="0.2">
      <c r="A50" s="120" t="str">
        <f t="shared" si="0"/>
        <v>2児２0.25</v>
      </c>
      <c r="B50" s="157" t="str">
        <f t="shared" si="3"/>
        <v>児２</v>
      </c>
      <c r="C50" s="158">
        <f t="shared" si="3"/>
        <v>0.25</v>
      </c>
      <c r="D50" s="159" t="str">
        <f t="shared" si="3"/>
        <v>４時間以下</v>
      </c>
      <c r="E50" s="180">
        <f t="shared" si="3"/>
        <v>131182</v>
      </c>
      <c r="F50" s="138">
        <f t="shared" si="5"/>
        <v>2</v>
      </c>
      <c r="G50" s="139">
        <f>'単価表（原本）'!E35</f>
        <v>1640</v>
      </c>
      <c r="H50" s="184">
        <f t="shared" si="4"/>
        <v>320</v>
      </c>
    </row>
    <row r="51" spans="1:8" ht="16.5" thickBot="1" x14ac:dyDescent="0.2">
      <c r="A51" s="120" t="str">
        <f t="shared" si="0"/>
        <v>2児２0.5</v>
      </c>
      <c r="B51" s="151" t="str">
        <f t="shared" si="3"/>
        <v>児２</v>
      </c>
      <c r="C51" s="152">
        <f t="shared" si="3"/>
        <v>0.5</v>
      </c>
      <c r="D51" s="26" t="str">
        <f t="shared" si="3"/>
        <v>４時間～８時間以下</v>
      </c>
      <c r="E51" s="178">
        <f t="shared" si="3"/>
        <v>131183</v>
      </c>
      <c r="F51" s="27">
        <f t="shared" si="5"/>
        <v>2</v>
      </c>
      <c r="G51" s="139">
        <f>'単価表（原本）'!E36</f>
        <v>3290</v>
      </c>
      <c r="H51" s="184">
        <f t="shared" si="4"/>
        <v>320</v>
      </c>
    </row>
    <row r="52" spans="1:8" ht="16.5" thickBot="1" x14ac:dyDescent="0.2">
      <c r="A52" s="120" t="str">
        <f t="shared" si="0"/>
        <v>2児２0.75</v>
      </c>
      <c r="B52" s="154" t="str">
        <f t="shared" si="3"/>
        <v>児２</v>
      </c>
      <c r="C52" s="155">
        <f t="shared" si="3"/>
        <v>0.75</v>
      </c>
      <c r="D52" s="156" t="str">
        <f t="shared" si="3"/>
        <v>８時間越</v>
      </c>
      <c r="E52" s="179">
        <f t="shared" si="3"/>
        <v>131184</v>
      </c>
      <c r="F52" s="137">
        <f t="shared" si="5"/>
        <v>2</v>
      </c>
      <c r="G52" s="139">
        <f>'単価表（原本）'!E37</f>
        <v>4940</v>
      </c>
      <c r="H52" s="184">
        <f t="shared" si="4"/>
        <v>320</v>
      </c>
    </row>
    <row r="53" spans="1:8" ht="16.5" thickBot="1" x14ac:dyDescent="0.2">
      <c r="A53" s="120" t="str">
        <f t="shared" si="0"/>
        <v>2児３0.25</v>
      </c>
      <c r="B53" s="151" t="str">
        <f t="shared" si="3"/>
        <v>児３</v>
      </c>
      <c r="C53" s="152">
        <f t="shared" si="3"/>
        <v>0.25</v>
      </c>
      <c r="D53" s="26" t="str">
        <f t="shared" si="3"/>
        <v>４時間以下</v>
      </c>
      <c r="E53" s="178">
        <f t="shared" si="3"/>
        <v>131192</v>
      </c>
      <c r="F53" s="27">
        <f t="shared" si="5"/>
        <v>2</v>
      </c>
      <c r="G53" s="139">
        <f>'単価表（原本）'!E38</f>
        <v>2090</v>
      </c>
      <c r="H53" s="184">
        <f t="shared" si="4"/>
        <v>320</v>
      </c>
    </row>
    <row r="54" spans="1:8" ht="16.5" thickBot="1" x14ac:dyDescent="0.2">
      <c r="A54" s="120" t="str">
        <f t="shared" si="0"/>
        <v>2児３0.5</v>
      </c>
      <c r="B54" s="151" t="str">
        <f t="shared" si="3"/>
        <v>児３</v>
      </c>
      <c r="C54" s="152">
        <f t="shared" si="3"/>
        <v>0.5</v>
      </c>
      <c r="D54" s="26" t="str">
        <f t="shared" si="3"/>
        <v>４時間～８時間以下</v>
      </c>
      <c r="E54" s="178">
        <f t="shared" si="3"/>
        <v>131193</v>
      </c>
      <c r="F54" s="27">
        <f t="shared" si="5"/>
        <v>2</v>
      </c>
      <c r="G54" s="139">
        <f>'単価表（原本）'!E39</f>
        <v>4190</v>
      </c>
      <c r="H54" s="184">
        <f t="shared" si="4"/>
        <v>320</v>
      </c>
    </row>
    <row r="55" spans="1:8" s="144" customFormat="1" ht="16.5" thickBot="1" x14ac:dyDescent="0.2">
      <c r="A55" s="144" t="str">
        <f t="shared" si="0"/>
        <v>2児３0.75</v>
      </c>
      <c r="B55" s="163" t="str">
        <f t="shared" si="3"/>
        <v>児３</v>
      </c>
      <c r="C55" s="164">
        <f t="shared" si="3"/>
        <v>0.75</v>
      </c>
      <c r="D55" s="165" t="str">
        <f t="shared" si="3"/>
        <v>８時間越</v>
      </c>
      <c r="E55" s="182">
        <f t="shared" si="3"/>
        <v>131194</v>
      </c>
      <c r="F55" s="148">
        <f t="shared" si="5"/>
        <v>2</v>
      </c>
      <c r="G55" s="188">
        <f>'単価表（原本）'!E40</f>
        <v>6300</v>
      </c>
      <c r="H55" s="186">
        <f t="shared" si="4"/>
        <v>320</v>
      </c>
    </row>
    <row r="56" spans="1:8" ht="17.25" thickTop="1" thickBot="1" x14ac:dyDescent="0.2">
      <c r="A56" s="120" t="str">
        <f t="shared" si="0"/>
        <v>310.25</v>
      </c>
      <c r="B56" s="151">
        <f t="shared" ref="B56:E82" si="6">B2</f>
        <v>1</v>
      </c>
      <c r="C56" s="152">
        <f t="shared" si="6"/>
        <v>0.25</v>
      </c>
      <c r="D56" s="26" t="str">
        <f t="shared" si="6"/>
        <v>４時間以下</v>
      </c>
      <c r="E56" s="178">
        <f t="shared" si="6"/>
        <v>131112</v>
      </c>
      <c r="F56" s="153">
        <v>3</v>
      </c>
      <c r="G56" s="189">
        <f>'単価表（原本）'!F14</f>
        <v>1350</v>
      </c>
      <c r="H56" s="187">
        <f>'単価表（原本）'!F41</f>
        <v>320</v>
      </c>
    </row>
    <row r="57" spans="1:8" ht="16.5" thickBot="1" x14ac:dyDescent="0.2">
      <c r="A57" s="120" t="str">
        <f t="shared" si="0"/>
        <v>310.5</v>
      </c>
      <c r="B57" s="151">
        <f t="shared" si="6"/>
        <v>1</v>
      </c>
      <c r="C57" s="152">
        <f t="shared" si="6"/>
        <v>0.5</v>
      </c>
      <c r="D57" s="26" t="str">
        <f t="shared" si="6"/>
        <v>４時間～８時間以下</v>
      </c>
      <c r="E57" s="178">
        <f t="shared" si="6"/>
        <v>131113</v>
      </c>
      <c r="F57" s="27">
        <f t="shared" ref="F57:F82" si="7">$F$56</f>
        <v>3</v>
      </c>
      <c r="G57" s="139">
        <f>'単価表（原本）'!F15</f>
        <v>2710</v>
      </c>
      <c r="H57" s="184">
        <f t="shared" ref="H57:H82" si="8">$H$56</f>
        <v>320</v>
      </c>
    </row>
    <row r="58" spans="1:8" ht="16.5" thickBot="1" x14ac:dyDescent="0.2">
      <c r="A58" s="120" t="str">
        <f t="shared" si="0"/>
        <v>310.75</v>
      </c>
      <c r="B58" s="154">
        <f t="shared" si="6"/>
        <v>1</v>
      </c>
      <c r="C58" s="155">
        <f t="shared" si="6"/>
        <v>0.75</v>
      </c>
      <c r="D58" s="156" t="str">
        <f t="shared" si="6"/>
        <v>８時間越</v>
      </c>
      <c r="E58" s="179">
        <f t="shared" si="6"/>
        <v>131114</v>
      </c>
      <c r="F58" s="137">
        <f t="shared" si="7"/>
        <v>3</v>
      </c>
      <c r="G58" s="139">
        <f>'単価表（原本）'!F16</f>
        <v>4060</v>
      </c>
      <c r="H58" s="184">
        <f t="shared" si="8"/>
        <v>320</v>
      </c>
    </row>
    <row r="59" spans="1:8" ht="16.5" thickBot="1" x14ac:dyDescent="0.2">
      <c r="A59" s="120" t="str">
        <f t="shared" si="0"/>
        <v>320.25</v>
      </c>
      <c r="B59" s="157">
        <f t="shared" si="6"/>
        <v>2</v>
      </c>
      <c r="C59" s="158">
        <f t="shared" si="6"/>
        <v>0.25</v>
      </c>
      <c r="D59" s="159" t="str">
        <f t="shared" si="6"/>
        <v>４時間以下</v>
      </c>
      <c r="E59" s="180">
        <f t="shared" si="6"/>
        <v>131122</v>
      </c>
      <c r="F59" s="138">
        <f t="shared" si="7"/>
        <v>3</v>
      </c>
      <c r="G59" s="139">
        <f>'単価表（原本）'!F17</f>
        <v>1350</v>
      </c>
      <c r="H59" s="184">
        <f t="shared" si="8"/>
        <v>320</v>
      </c>
    </row>
    <row r="60" spans="1:8" ht="16.5" thickBot="1" x14ac:dyDescent="0.2">
      <c r="A60" s="120" t="str">
        <f t="shared" si="0"/>
        <v>320.5</v>
      </c>
      <c r="B60" s="151">
        <f t="shared" si="6"/>
        <v>2</v>
      </c>
      <c r="C60" s="152">
        <f t="shared" si="6"/>
        <v>0.5</v>
      </c>
      <c r="D60" s="26" t="str">
        <f t="shared" si="6"/>
        <v>４時間～８時間以下</v>
      </c>
      <c r="E60" s="178">
        <f t="shared" si="6"/>
        <v>131123</v>
      </c>
      <c r="F60" s="27">
        <f t="shared" si="7"/>
        <v>3</v>
      </c>
      <c r="G60" s="139">
        <f>'単価表（原本）'!F18</f>
        <v>2710</v>
      </c>
      <c r="H60" s="184">
        <f t="shared" si="8"/>
        <v>320</v>
      </c>
    </row>
    <row r="61" spans="1:8" ht="16.5" thickBot="1" x14ac:dyDescent="0.2">
      <c r="A61" s="120" t="str">
        <f t="shared" si="0"/>
        <v>320.75</v>
      </c>
      <c r="B61" s="154">
        <f t="shared" si="6"/>
        <v>2</v>
      </c>
      <c r="C61" s="155">
        <f t="shared" si="6"/>
        <v>0.75</v>
      </c>
      <c r="D61" s="156" t="str">
        <f t="shared" si="6"/>
        <v>８時間越</v>
      </c>
      <c r="E61" s="179">
        <f t="shared" si="6"/>
        <v>131124</v>
      </c>
      <c r="F61" s="137">
        <f t="shared" si="7"/>
        <v>3</v>
      </c>
      <c r="G61" s="139">
        <f>'単価表（原本）'!F19</f>
        <v>4060</v>
      </c>
      <c r="H61" s="184">
        <f t="shared" si="8"/>
        <v>320</v>
      </c>
    </row>
    <row r="62" spans="1:8" ht="16.5" thickBot="1" x14ac:dyDescent="0.2">
      <c r="A62" s="120" t="str">
        <f t="shared" si="0"/>
        <v>330.25</v>
      </c>
      <c r="B62" s="157">
        <f t="shared" si="6"/>
        <v>3</v>
      </c>
      <c r="C62" s="158">
        <f t="shared" si="6"/>
        <v>0.25</v>
      </c>
      <c r="D62" s="159" t="str">
        <f t="shared" si="6"/>
        <v>４時間以下</v>
      </c>
      <c r="E62" s="180">
        <f t="shared" si="6"/>
        <v>131132</v>
      </c>
      <c r="F62" s="138">
        <f t="shared" si="7"/>
        <v>3</v>
      </c>
      <c r="G62" s="139">
        <f>'単価表（原本）'!F20</f>
        <v>1540</v>
      </c>
      <c r="H62" s="184">
        <f t="shared" si="8"/>
        <v>320</v>
      </c>
    </row>
    <row r="63" spans="1:8" ht="16.5" thickBot="1" x14ac:dyDescent="0.2">
      <c r="A63" s="120" t="str">
        <f t="shared" si="0"/>
        <v>330.5</v>
      </c>
      <c r="B63" s="151">
        <f t="shared" si="6"/>
        <v>3</v>
      </c>
      <c r="C63" s="152">
        <f t="shared" si="6"/>
        <v>0.5</v>
      </c>
      <c r="D63" s="26" t="str">
        <f t="shared" si="6"/>
        <v>４時間～８時間以下</v>
      </c>
      <c r="E63" s="178">
        <f t="shared" si="6"/>
        <v>131133</v>
      </c>
      <c r="F63" s="27">
        <f t="shared" si="7"/>
        <v>3</v>
      </c>
      <c r="G63" s="139">
        <f>'単価表（原本）'!F21</f>
        <v>3100</v>
      </c>
      <c r="H63" s="184">
        <f t="shared" si="8"/>
        <v>320</v>
      </c>
    </row>
    <row r="64" spans="1:8" ht="16.5" thickBot="1" x14ac:dyDescent="0.2">
      <c r="A64" s="120" t="str">
        <f t="shared" si="0"/>
        <v>330.75</v>
      </c>
      <c r="B64" s="154">
        <f t="shared" si="6"/>
        <v>3</v>
      </c>
      <c r="C64" s="155">
        <f t="shared" si="6"/>
        <v>0.75</v>
      </c>
      <c r="D64" s="156" t="str">
        <f t="shared" si="6"/>
        <v>８時間越</v>
      </c>
      <c r="E64" s="179">
        <f t="shared" si="6"/>
        <v>131134</v>
      </c>
      <c r="F64" s="137">
        <f t="shared" si="7"/>
        <v>3</v>
      </c>
      <c r="G64" s="139">
        <f>'単価表（原本）'!F22</f>
        <v>4650</v>
      </c>
      <c r="H64" s="184">
        <f t="shared" si="8"/>
        <v>320</v>
      </c>
    </row>
    <row r="65" spans="1:8" ht="16.5" thickBot="1" x14ac:dyDescent="0.2">
      <c r="A65" s="120" t="str">
        <f t="shared" si="0"/>
        <v>340.25</v>
      </c>
      <c r="B65" s="157">
        <f t="shared" si="6"/>
        <v>4</v>
      </c>
      <c r="C65" s="158">
        <f t="shared" si="6"/>
        <v>0.25</v>
      </c>
      <c r="D65" s="159" t="str">
        <f t="shared" si="6"/>
        <v>４時間以下</v>
      </c>
      <c r="E65" s="180">
        <f t="shared" si="6"/>
        <v>131142</v>
      </c>
      <c r="F65" s="138">
        <f t="shared" si="7"/>
        <v>3</v>
      </c>
      <c r="G65" s="139">
        <f>'単価表（原本）'!F23</f>
        <v>1720</v>
      </c>
      <c r="H65" s="184">
        <f t="shared" si="8"/>
        <v>320</v>
      </c>
    </row>
    <row r="66" spans="1:8" ht="16.5" thickBot="1" x14ac:dyDescent="0.2">
      <c r="A66" s="120" t="str">
        <f t="shared" si="0"/>
        <v>340.5</v>
      </c>
      <c r="B66" s="151">
        <f t="shared" si="6"/>
        <v>4</v>
      </c>
      <c r="C66" s="152">
        <f t="shared" si="6"/>
        <v>0.5</v>
      </c>
      <c r="D66" s="26" t="str">
        <f t="shared" si="6"/>
        <v>４時間～８時間以下</v>
      </c>
      <c r="E66" s="178">
        <f t="shared" si="6"/>
        <v>131143</v>
      </c>
      <c r="F66" s="27">
        <f t="shared" si="7"/>
        <v>3</v>
      </c>
      <c r="G66" s="139">
        <f>'単価表（原本）'!F24</f>
        <v>3450</v>
      </c>
      <c r="H66" s="184">
        <f t="shared" si="8"/>
        <v>320</v>
      </c>
    </row>
    <row r="67" spans="1:8" ht="16.5" thickBot="1" x14ac:dyDescent="0.2">
      <c r="A67" s="120" t="str">
        <f t="shared" ref="A67:A130" si="9">F67&amp;B67&amp;C67</f>
        <v>340.75</v>
      </c>
      <c r="B67" s="154">
        <f t="shared" si="6"/>
        <v>4</v>
      </c>
      <c r="C67" s="155">
        <f t="shared" si="6"/>
        <v>0.75</v>
      </c>
      <c r="D67" s="156" t="str">
        <f t="shared" si="6"/>
        <v>８時間越</v>
      </c>
      <c r="E67" s="179">
        <f t="shared" si="6"/>
        <v>131144</v>
      </c>
      <c r="F67" s="137">
        <f t="shared" si="7"/>
        <v>3</v>
      </c>
      <c r="G67" s="139">
        <f>'単価表（原本）'!F25</f>
        <v>5170</v>
      </c>
      <c r="H67" s="184">
        <f t="shared" si="8"/>
        <v>320</v>
      </c>
    </row>
    <row r="68" spans="1:8" ht="16.5" thickBot="1" x14ac:dyDescent="0.2">
      <c r="A68" s="120" t="str">
        <f t="shared" si="9"/>
        <v>350.25</v>
      </c>
      <c r="B68" s="157">
        <f t="shared" si="6"/>
        <v>5</v>
      </c>
      <c r="C68" s="158">
        <f t="shared" si="6"/>
        <v>0.25</v>
      </c>
      <c r="D68" s="159" t="str">
        <f t="shared" si="6"/>
        <v>４時間以下</v>
      </c>
      <c r="E68" s="180">
        <f t="shared" si="6"/>
        <v>131152</v>
      </c>
      <c r="F68" s="138">
        <f t="shared" si="7"/>
        <v>3</v>
      </c>
      <c r="G68" s="139">
        <f>'単価表（原本）'!F26</f>
        <v>2080</v>
      </c>
      <c r="H68" s="184">
        <f t="shared" si="8"/>
        <v>320</v>
      </c>
    </row>
    <row r="69" spans="1:8" ht="16.5" thickBot="1" x14ac:dyDescent="0.2">
      <c r="A69" s="120" t="str">
        <f t="shared" si="9"/>
        <v>350.5</v>
      </c>
      <c r="B69" s="151">
        <f t="shared" si="6"/>
        <v>5</v>
      </c>
      <c r="C69" s="152">
        <f t="shared" si="6"/>
        <v>0.5</v>
      </c>
      <c r="D69" s="26" t="str">
        <f t="shared" si="6"/>
        <v>４時間～８時間以下</v>
      </c>
      <c r="E69" s="178">
        <f t="shared" si="6"/>
        <v>131153</v>
      </c>
      <c r="F69" s="27">
        <f t="shared" si="7"/>
        <v>3</v>
      </c>
      <c r="G69" s="139">
        <f>'単価表（原本）'!F27</f>
        <v>4170</v>
      </c>
      <c r="H69" s="184">
        <f t="shared" si="8"/>
        <v>320</v>
      </c>
    </row>
    <row r="70" spans="1:8" ht="16.5" thickBot="1" x14ac:dyDescent="0.2">
      <c r="A70" s="120" t="str">
        <f t="shared" si="9"/>
        <v>350.75</v>
      </c>
      <c r="B70" s="154">
        <f t="shared" si="6"/>
        <v>5</v>
      </c>
      <c r="C70" s="155">
        <f t="shared" si="6"/>
        <v>0.75</v>
      </c>
      <c r="D70" s="156" t="str">
        <f t="shared" si="6"/>
        <v>８時間越</v>
      </c>
      <c r="E70" s="179">
        <f t="shared" si="6"/>
        <v>131154</v>
      </c>
      <c r="F70" s="137">
        <f t="shared" si="7"/>
        <v>3</v>
      </c>
      <c r="G70" s="139">
        <f>'単価表（原本）'!F28</f>
        <v>6260</v>
      </c>
      <c r="H70" s="184">
        <f t="shared" si="8"/>
        <v>320</v>
      </c>
    </row>
    <row r="71" spans="1:8" ht="16.5" thickBot="1" x14ac:dyDescent="0.2">
      <c r="A71" s="120" t="str">
        <f t="shared" si="9"/>
        <v>360.25</v>
      </c>
      <c r="B71" s="157">
        <f t="shared" si="6"/>
        <v>6</v>
      </c>
      <c r="C71" s="158">
        <f t="shared" si="6"/>
        <v>0.25</v>
      </c>
      <c r="D71" s="159" t="str">
        <f t="shared" si="6"/>
        <v>４時間以下</v>
      </c>
      <c r="E71" s="180">
        <f t="shared" si="6"/>
        <v>131162</v>
      </c>
      <c r="F71" s="138">
        <f t="shared" si="7"/>
        <v>3</v>
      </c>
      <c r="G71" s="139">
        <f>'単価表（原本）'!F29</f>
        <v>2450</v>
      </c>
      <c r="H71" s="184">
        <f t="shared" si="8"/>
        <v>320</v>
      </c>
    </row>
    <row r="72" spans="1:8" ht="16.5" thickBot="1" x14ac:dyDescent="0.2">
      <c r="A72" s="120" t="str">
        <f t="shared" si="9"/>
        <v>360.5</v>
      </c>
      <c r="B72" s="151">
        <f t="shared" si="6"/>
        <v>6</v>
      </c>
      <c r="C72" s="152">
        <f t="shared" si="6"/>
        <v>0.5</v>
      </c>
      <c r="D72" s="26" t="str">
        <f t="shared" si="6"/>
        <v>４時間～８時間以下</v>
      </c>
      <c r="E72" s="178">
        <f t="shared" si="6"/>
        <v>131163</v>
      </c>
      <c r="F72" s="27">
        <f t="shared" si="7"/>
        <v>3</v>
      </c>
      <c r="G72" s="139">
        <f>'単価表（原本）'!F30</f>
        <v>4910</v>
      </c>
      <c r="H72" s="184">
        <f t="shared" si="8"/>
        <v>320</v>
      </c>
    </row>
    <row r="73" spans="1:8" ht="16.5" thickBot="1" x14ac:dyDescent="0.2">
      <c r="A73" s="120" t="str">
        <f t="shared" si="9"/>
        <v>360.75</v>
      </c>
      <c r="B73" s="160">
        <f t="shared" si="6"/>
        <v>6</v>
      </c>
      <c r="C73" s="161">
        <f t="shared" si="6"/>
        <v>0.75</v>
      </c>
      <c r="D73" s="162" t="str">
        <f t="shared" si="6"/>
        <v>８時間越</v>
      </c>
      <c r="E73" s="181">
        <f t="shared" si="6"/>
        <v>131164</v>
      </c>
      <c r="F73" s="143">
        <f t="shared" si="7"/>
        <v>3</v>
      </c>
      <c r="G73" s="139">
        <f>'単価表（原本）'!F31</f>
        <v>7370</v>
      </c>
      <c r="H73" s="184">
        <f t="shared" si="8"/>
        <v>320</v>
      </c>
    </row>
    <row r="74" spans="1:8" ht="17.25" thickTop="1" thickBot="1" x14ac:dyDescent="0.2">
      <c r="A74" s="120" t="str">
        <f t="shared" si="9"/>
        <v>3児１0.25</v>
      </c>
      <c r="B74" s="151" t="str">
        <f t="shared" si="6"/>
        <v>児１</v>
      </c>
      <c r="C74" s="152">
        <f t="shared" si="6"/>
        <v>0.25</v>
      </c>
      <c r="D74" s="26" t="str">
        <f t="shared" si="6"/>
        <v>４時間以下</v>
      </c>
      <c r="E74" s="178">
        <f t="shared" si="6"/>
        <v>131172</v>
      </c>
      <c r="F74" s="27">
        <f t="shared" si="7"/>
        <v>3</v>
      </c>
      <c r="G74" s="139">
        <f>'単価表（原本）'!F32</f>
        <v>1350</v>
      </c>
      <c r="H74" s="184">
        <f t="shared" si="8"/>
        <v>320</v>
      </c>
    </row>
    <row r="75" spans="1:8" ht="16.5" thickBot="1" x14ac:dyDescent="0.2">
      <c r="A75" s="120" t="str">
        <f t="shared" si="9"/>
        <v>3児１0.5</v>
      </c>
      <c r="B75" s="151" t="str">
        <f t="shared" si="6"/>
        <v>児１</v>
      </c>
      <c r="C75" s="152">
        <f t="shared" si="6"/>
        <v>0.5</v>
      </c>
      <c r="D75" s="26" t="str">
        <f t="shared" si="6"/>
        <v>４時間～８時間以下</v>
      </c>
      <c r="E75" s="178">
        <f t="shared" si="6"/>
        <v>131173</v>
      </c>
      <c r="F75" s="27">
        <f t="shared" si="7"/>
        <v>3</v>
      </c>
      <c r="G75" s="139">
        <f>'単価表（原本）'!F33</f>
        <v>2710</v>
      </c>
      <c r="H75" s="184">
        <f t="shared" si="8"/>
        <v>320</v>
      </c>
    </row>
    <row r="76" spans="1:8" ht="16.5" thickBot="1" x14ac:dyDescent="0.2">
      <c r="A76" s="120" t="str">
        <f t="shared" si="9"/>
        <v>3児１0.75</v>
      </c>
      <c r="B76" s="154" t="str">
        <f t="shared" si="6"/>
        <v>児１</v>
      </c>
      <c r="C76" s="155">
        <f t="shared" si="6"/>
        <v>0.75</v>
      </c>
      <c r="D76" s="156" t="str">
        <f t="shared" si="6"/>
        <v>８時間越</v>
      </c>
      <c r="E76" s="179">
        <f t="shared" si="6"/>
        <v>131174</v>
      </c>
      <c r="F76" s="137">
        <f t="shared" si="7"/>
        <v>3</v>
      </c>
      <c r="G76" s="139">
        <f>'単価表（原本）'!F34</f>
        <v>4060</v>
      </c>
      <c r="H76" s="184">
        <f t="shared" si="8"/>
        <v>320</v>
      </c>
    </row>
    <row r="77" spans="1:8" ht="16.5" thickBot="1" x14ac:dyDescent="0.2">
      <c r="A77" s="120" t="str">
        <f t="shared" si="9"/>
        <v>3児２0.25</v>
      </c>
      <c r="B77" s="157" t="str">
        <f t="shared" si="6"/>
        <v>児２</v>
      </c>
      <c r="C77" s="158">
        <f t="shared" si="6"/>
        <v>0.25</v>
      </c>
      <c r="D77" s="159" t="str">
        <f t="shared" si="6"/>
        <v>４時間以下</v>
      </c>
      <c r="E77" s="180">
        <f t="shared" si="6"/>
        <v>131182</v>
      </c>
      <c r="F77" s="138">
        <f t="shared" si="7"/>
        <v>3</v>
      </c>
      <c r="G77" s="139">
        <f>'単価表（原本）'!F35</f>
        <v>1630</v>
      </c>
      <c r="H77" s="184">
        <f t="shared" si="8"/>
        <v>320</v>
      </c>
    </row>
    <row r="78" spans="1:8" ht="16.5" thickBot="1" x14ac:dyDescent="0.2">
      <c r="A78" s="120" t="str">
        <f t="shared" si="9"/>
        <v>3児２0.5</v>
      </c>
      <c r="B78" s="151" t="str">
        <f t="shared" si="6"/>
        <v>児２</v>
      </c>
      <c r="C78" s="152">
        <f t="shared" si="6"/>
        <v>0.5</v>
      </c>
      <c r="D78" s="26" t="str">
        <f t="shared" si="6"/>
        <v>４時間～８時間以下</v>
      </c>
      <c r="E78" s="178">
        <f t="shared" si="6"/>
        <v>131183</v>
      </c>
      <c r="F78" s="27">
        <f t="shared" si="7"/>
        <v>3</v>
      </c>
      <c r="G78" s="139">
        <f>'単価表（原本）'!F36</f>
        <v>3280</v>
      </c>
      <c r="H78" s="184">
        <f t="shared" si="8"/>
        <v>320</v>
      </c>
    </row>
    <row r="79" spans="1:8" ht="16.5" thickBot="1" x14ac:dyDescent="0.2">
      <c r="A79" s="120" t="str">
        <f t="shared" si="9"/>
        <v>3児２0.75</v>
      </c>
      <c r="B79" s="154" t="str">
        <f t="shared" si="6"/>
        <v>児２</v>
      </c>
      <c r="C79" s="155">
        <f t="shared" si="6"/>
        <v>0.75</v>
      </c>
      <c r="D79" s="156" t="str">
        <f t="shared" si="6"/>
        <v>８時間越</v>
      </c>
      <c r="E79" s="179">
        <f t="shared" si="6"/>
        <v>131184</v>
      </c>
      <c r="F79" s="137">
        <f t="shared" si="7"/>
        <v>3</v>
      </c>
      <c r="G79" s="139">
        <f>'単価表（原本）'!F37</f>
        <v>4910</v>
      </c>
      <c r="H79" s="184">
        <f t="shared" si="8"/>
        <v>320</v>
      </c>
    </row>
    <row r="80" spans="1:8" ht="16.5" thickBot="1" x14ac:dyDescent="0.2">
      <c r="A80" s="120" t="str">
        <f t="shared" si="9"/>
        <v>3児３0.25</v>
      </c>
      <c r="B80" s="151" t="str">
        <f t="shared" si="6"/>
        <v>児３</v>
      </c>
      <c r="C80" s="152">
        <f t="shared" si="6"/>
        <v>0.25</v>
      </c>
      <c r="D80" s="26" t="str">
        <f t="shared" si="6"/>
        <v>４時間以下</v>
      </c>
      <c r="E80" s="178">
        <f t="shared" si="6"/>
        <v>131192</v>
      </c>
      <c r="F80" s="27">
        <f t="shared" si="7"/>
        <v>3</v>
      </c>
      <c r="G80" s="139">
        <f>'単価表（原本）'!F38</f>
        <v>2080</v>
      </c>
      <c r="H80" s="184">
        <f t="shared" si="8"/>
        <v>320</v>
      </c>
    </row>
    <row r="81" spans="1:8" ht="16.5" thickBot="1" x14ac:dyDescent="0.2">
      <c r="A81" s="120" t="str">
        <f t="shared" si="9"/>
        <v>3児３0.5</v>
      </c>
      <c r="B81" s="151" t="str">
        <f t="shared" si="6"/>
        <v>児３</v>
      </c>
      <c r="C81" s="152">
        <f t="shared" si="6"/>
        <v>0.5</v>
      </c>
      <c r="D81" s="26" t="str">
        <f t="shared" si="6"/>
        <v>４時間～８時間以下</v>
      </c>
      <c r="E81" s="178">
        <f t="shared" si="6"/>
        <v>131193</v>
      </c>
      <c r="F81" s="27">
        <f t="shared" si="7"/>
        <v>3</v>
      </c>
      <c r="G81" s="139">
        <f>'単価表（原本）'!F39</f>
        <v>4170</v>
      </c>
      <c r="H81" s="184">
        <f t="shared" si="8"/>
        <v>320</v>
      </c>
    </row>
    <row r="82" spans="1:8" s="144" customFormat="1" ht="16.5" thickBot="1" x14ac:dyDescent="0.2">
      <c r="A82" s="144" t="str">
        <f t="shared" si="9"/>
        <v>3児３0.75</v>
      </c>
      <c r="B82" s="163" t="str">
        <f t="shared" si="6"/>
        <v>児３</v>
      </c>
      <c r="C82" s="164">
        <f t="shared" si="6"/>
        <v>0.75</v>
      </c>
      <c r="D82" s="165" t="str">
        <f t="shared" si="6"/>
        <v>８時間越</v>
      </c>
      <c r="E82" s="182">
        <f t="shared" si="6"/>
        <v>131194</v>
      </c>
      <c r="F82" s="148">
        <f t="shared" si="7"/>
        <v>3</v>
      </c>
      <c r="G82" s="188">
        <f>'単価表（原本）'!F40</f>
        <v>6260</v>
      </c>
      <c r="H82" s="186">
        <f t="shared" si="8"/>
        <v>320</v>
      </c>
    </row>
    <row r="83" spans="1:8" ht="17.25" thickTop="1" thickBot="1" x14ac:dyDescent="0.2">
      <c r="A83" s="120" t="str">
        <f t="shared" si="9"/>
        <v>410.25</v>
      </c>
      <c r="B83" s="151">
        <f t="shared" ref="B83:E109" si="10">B2</f>
        <v>1</v>
      </c>
      <c r="C83" s="152">
        <f t="shared" si="10"/>
        <v>0.25</v>
      </c>
      <c r="D83" s="26" t="str">
        <f t="shared" si="10"/>
        <v>４時間以下</v>
      </c>
      <c r="E83" s="178">
        <f t="shared" si="10"/>
        <v>131112</v>
      </c>
      <c r="F83" s="153">
        <v>4</v>
      </c>
      <c r="G83" s="189">
        <f>'単価表（原本）'!G14</f>
        <v>1320</v>
      </c>
      <c r="H83" s="187">
        <f>'単価表（原本）'!G41</f>
        <v>320</v>
      </c>
    </row>
    <row r="84" spans="1:8" ht="16.5" thickBot="1" x14ac:dyDescent="0.2">
      <c r="A84" s="120" t="str">
        <f t="shared" si="9"/>
        <v>410.5</v>
      </c>
      <c r="B84" s="151">
        <f t="shared" si="10"/>
        <v>1</v>
      </c>
      <c r="C84" s="152">
        <f t="shared" si="10"/>
        <v>0.5</v>
      </c>
      <c r="D84" s="26" t="str">
        <f t="shared" si="10"/>
        <v>４時間～８時間以下</v>
      </c>
      <c r="E84" s="178">
        <f t="shared" si="10"/>
        <v>131113</v>
      </c>
      <c r="F84" s="27">
        <f t="shared" ref="F84:F109" si="11">$F$83</f>
        <v>4</v>
      </c>
      <c r="G84" s="139">
        <f>'単価表（原本）'!G15</f>
        <v>2660</v>
      </c>
      <c r="H84" s="184">
        <f t="shared" ref="H84:H109" si="12">$H$83</f>
        <v>320</v>
      </c>
    </row>
    <row r="85" spans="1:8" ht="16.5" thickBot="1" x14ac:dyDescent="0.2">
      <c r="A85" s="120" t="str">
        <f t="shared" si="9"/>
        <v>410.75</v>
      </c>
      <c r="B85" s="154">
        <f t="shared" si="10"/>
        <v>1</v>
      </c>
      <c r="C85" s="155">
        <f t="shared" si="10"/>
        <v>0.75</v>
      </c>
      <c r="D85" s="156" t="str">
        <f t="shared" si="10"/>
        <v>８時間越</v>
      </c>
      <c r="E85" s="179">
        <f t="shared" si="10"/>
        <v>131114</v>
      </c>
      <c r="F85" s="137">
        <f t="shared" si="11"/>
        <v>4</v>
      </c>
      <c r="G85" s="139">
        <f>'単価表（原本）'!G16</f>
        <v>3990</v>
      </c>
      <c r="H85" s="184">
        <f t="shared" si="12"/>
        <v>320</v>
      </c>
    </row>
    <row r="86" spans="1:8" ht="16.5" thickBot="1" x14ac:dyDescent="0.2">
      <c r="A86" s="120" t="str">
        <f t="shared" si="9"/>
        <v>420.25</v>
      </c>
      <c r="B86" s="157">
        <f t="shared" si="10"/>
        <v>2</v>
      </c>
      <c r="C86" s="158">
        <f t="shared" si="10"/>
        <v>0.25</v>
      </c>
      <c r="D86" s="159" t="str">
        <f t="shared" si="10"/>
        <v>４時間以下</v>
      </c>
      <c r="E86" s="180">
        <f t="shared" si="10"/>
        <v>131122</v>
      </c>
      <c r="F86" s="138">
        <f t="shared" si="11"/>
        <v>4</v>
      </c>
      <c r="G86" s="139">
        <f>'単価表（原本）'!G17</f>
        <v>1320</v>
      </c>
      <c r="H86" s="184">
        <f t="shared" si="12"/>
        <v>320</v>
      </c>
    </row>
    <row r="87" spans="1:8" ht="16.5" thickBot="1" x14ac:dyDescent="0.2">
      <c r="A87" s="120" t="str">
        <f t="shared" si="9"/>
        <v>420.5</v>
      </c>
      <c r="B87" s="151">
        <f t="shared" si="10"/>
        <v>2</v>
      </c>
      <c r="C87" s="152">
        <f t="shared" si="10"/>
        <v>0.5</v>
      </c>
      <c r="D87" s="26" t="str">
        <f t="shared" si="10"/>
        <v>４時間～８時間以下</v>
      </c>
      <c r="E87" s="178">
        <f t="shared" si="10"/>
        <v>131123</v>
      </c>
      <c r="F87" s="27">
        <f t="shared" si="11"/>
        <v>4</v>
      </c>
      <c r="G87" s="139">
        <f>'単価表（原本）'!G18</f>
        <v>2660</v>
      </c>
      <c r="H87" s="184">
        <f t="shared" si="12"/>
        <v>320</v>
      </c>
    </row>
    <row r="88" spans="1:8" ht="16.5" thickBot="1" x14ac:dyDescent="0.2">
      <c r="A88" s="120" t="str">
        <f t="shared" si="9"/>
        <v>420.75</v>
      </c>
      <c r="B88" s="154">
        <f t="shared" si="10"/>
        <v>2</v>
      </c>
      <c r="C88" s="155">
        <f t="shared" si="10"/>
        <v>0.75</v>
      </c>
      <c r="D88" s="156" t="str">
        <f t="shared" si="10"/>
        <v>８時間越</v>
      </c>
      <c r="E88" s="179">
        <f t="shared" si="10"/>
        <v>131124</v>
      </c>
      <c r="F88" s="137">
        <f t="shared" si="11"/>
        <v>4</v>
      </c>
      <c r="G88" s="139">
        <f>'単価表（原本）'!G19</f>
        <v>3990</v>
      </c>
      <c r="H88" s="184">
        <f t="shared" si="12"/>
        <v>320</v>
      </c>
    </row>
    <row r="89" spans="1:8" ht="16.5" thickBot="1" x14ac:dyDescent="0.2">
      <c r="A89" s="120" t="str">
        <f t="shared" si="9"/>
        <v>430.25</v>
      </c>
      <c r="B89" s="157">
        <f t="shared" si="10"/>
        <v>3</v>
      </c>
      <c r="C89" s="158">
        <f t="shared" si="10"/>
        <v>0.25</v>
      </c>
      <c r="D89" s="159" t="str">
        <f t="shared" si="10"/>
        <v>４時間以下</v>
      </c>
      <c r="E89" s="180">
        <f t="shared" si="10"/>
        <v>131132</v>
      </c>
      <c r="F89" s="138">
        <f t="shared" si="11"/>
        <v>4</v>
      </c>
      <c r="G89" s="139">
        <f>'単価表（原本）'!G20</f>
        <v>1520</v>
      </c>
      <c r="H89" s="184">
        <f t="shared" si="12"/>
        <v>320</v>
      </c>
    </row>
    <row r="90" spans="1:8" ht="16.5" thickBot="1" x14ac:dyDescent="0.2">
      <c r="A90" s="120" t="str">
        <f t="shared" si="9"/>
        <v>430.5</v>
      </c>
      <c r="B90" s="151">
        <f t="shared" si="10"/>
        <v>3</v>
      </c>
      <c r="C90" s="152">
        <f t="shared" si="10"/>
        <v>0.5</v>
      </c>
      <c r="D90" s="26" t="str">
        <f t="shared" si="10"/>
        <v>４時間～８時間以下</v>
      </c>
      <c r="E90" s="178">
        <f t="shared" si="10"/>
        <v>131133</v>
      </c>
      <c r="F90" s="27">
        <f t="shared" si="11"/>
        <v>4</v>
      </c>
      <c r="G90" s="139">
        <f>'単価表（原本）'!G21</f>
        <v>3050</v>
      </c>
      <c r="H90" s="184">
        <f t="shared" si="12"/>
        <v>320</v>
      </c>
    </row>
    <row r="91" spans="1:8" ht="16.5" thickBot="1" x14ac:dyDescent="0.2">
      <c r="A91" s="120" t="str">
        <f t="shared" si="9"/>
        <v>430.75</v>
      </c>
      <c r="B91" s="154">
        <f t="shared" si="10"/>
        <v>3</v>
      </c>
      <c r="C91" s="155">
        <f t="shared" si="10"/>
        <v>0.75</v>
      </c>
      <c r="D91" s="156" t="str">
        <f t="shared" si="10"/>
        <v>８時間越</v>
      </c>
      <c r="E91" s="179">
        <f t="shared" si="10"/>
        <v>131134</v>
      </c>
      <c r="F91" s="137">
        <f t="shared" si="11"/>
        <v>4</v>
      </c>
      <c r="G91" s="139">
        <f>'単価表（原本）'!G22</f>
        <v>4570</v>
      </c>
      <c r="H91" s="184">
        <f t="shared" si="12"/>
        <v>320</v>
      </c>
    </row>
    <row r="92" spans="1:8" ht="16.5" thickBot="1" x14ac:dyDescent="0.2">
      <c r="A92" s="120" t="str">
        <f t="shared" si="9"/>
        <v>440.25</v>
      </c>
      <c r="B92" s="157">
        <f t="shared" si="10"/>
        <v>4</v>
      </c>
      <c r="C92" s="158">
        <f t="shared" si="10"/>
        <v>0.25</v>
      </c>
      <c r="D92" s="159" t="str">
        <f t="shared" si="10"/>
        <v>４時間以下</v>
      </c>
      <c r="E92" s="180">
        <f t="shared" si="10"/>
        <v>131142</v>
      </c>
      <c r="F92" s="138">
        <f t="shared" si="11"/>
        <v>4</v>
      </c>
      <c r="G92" s="139">
        <f>'単価表（原本）'!G23</f>
        <v>1690</v>
      </c>
      <c r="H92" s="184">
        <f t="shared" si="12"/>
        <v>320</v>
      </c>
    </row>
    <row r="93" spans="1:8" ht="16.5" thickBot="1" x14ac:dyDescent="0.2">
      <c r="A93" s="120" t="str">
        <f t="shared" si="9"/>
        <v>440.5</v>
      </c>
      <c r="B93" s="151">
        <f t="shared" si="10"/>
        <v>4</v>
      </c>
      <c r="C93" s="152">
        <f t="shared" si="10"/>
        <v>0.5</v>
      </c>
      <c r="D93" s="26" t="str">
        <f t="shared" si="10"/>
        <v>４時間～８時間以下</v>
      </c>
      <c r="E93" s="178">
        <f t="shared" si="10"/>
        <v>131143</v>
      </c>
      <c r="F93" s="27">
        <f t="shared" si="11"/>
        <v>4</v>
      </c>
      <c r="G93" s="139">
        <f>'単価表（原本）'!G24</f>
        <v>3390</v>
      </c>
      <c r="H93" s="184">
        <f t="shared" si="12"/>
        <v>320</v>
      </c>
    </row>
    <row r="94" spans="1:8" ht="16.5" thickBot="1" x14ac:dyDescent="0.2">
      <c r="A94" s="120" t="str">
        <f t="shared" si="9"/>
        <v>440.75</v>
      </c>
      <c r="B94" s="154">
        <f t="shared" si="10"/>
        <v>4</v>
      </c>
      <c r="C94" s="155">
        <f t="shared" si="10"/>
        <v>0.75</v>
      </c>
      <c r="D94" s="156" t="str">
        <f t="shared" si="10"/>
        <v>８時間越</v>
      </c>
      <c r="E94" s="179">
        <f t="shared" si="10"/>
        <v>131144</v>
      </c>
      <c r="F94" s="137">
        <f t="shared" si="11"/>
        <v>4</v>
      </c>
      <c r="G94" s="139">
        <f>'単価表（原本）'!G25</f>
        <v>5090</v>
      </c>
      <c r="H94" s="184">
        <f t="shared" si="12"/>
        <v>320</v>
      </c>
    </row>
    <row r="95" spans="1:8" ht="16.5" thickBot="1" x14ac:dyDescent="0.2">
      <c r="A95" s="120" t="str">
        <f t="shared" si="9"/>
        <v>450.25</v>
      </c>
      <c r="B95" s="157">
        <f t="shared" si="10"/>
        <v>5</v>
      </c>
      <c r="C95" s="158">
        <f t="shared" si="10"/>
        <v>0.25</v>
      </c>
      <c r="D95" s="159" t="str">
        <f t="shared" si="10"/>
        <v>４時間以下</v>
      </c>
      <c r="E95" s="180">
        <f t="shared" si="10"/>
        <v>131152</v>
      </c>
      <c r="F95" s="138">
        <f t="shared" si="11"/>
        <v>4</v>
      </c>
      <c r="G95" s="139">
        <f>'単価表（原本）'!G26</f>
        <v>2040</v>
      </c>
      <c r="H95" s="184">
        <f t="shared" si="12"/>
        <v>320</v>
      </c>
    </row>
    <row r="96" spans="1:8" ht="16.5" thickBot="1" x14ac:dyDescent="0.2">
      <c r="A96" s="120" t="str">
        <f t="shared" si="9"/>
        <v>450.5</v>
      </c>
      <c r="B96" s="151">
        <f t="shared" si="10"/>
        <v>5</v>
      </c>
      <c r="C96" s="152">
        <f t="shared" si="10"/>
        <v>0.5</v>
      </c>
      <c r="D96" s="26" t="str">
        <f t="shared" si="10"/>
        <v>４時間～８時間以下</v>
      </c>
      <c r="E96" s="178">
        <f t="shared" si="10"/>
        <v>131153</v>
      </c>
      <c r="F96" s="27">
        <f t="shared" si="11"/>
        <v>4</v>
      </c>
      <c r="G96" s="139">
        <f>'単価表（原本）'!G27</f>
        <v>4100</v>
      </c>
      <c r="H96" s="184">
        <f t="shared" si="12"/>
        <v>320</v>
      </c>
    </row>
    <row r="97" spans="1:8" ht="16.5" thickBot="1" x14ac:dyDescent="0.2">
      <c r="A97" s="120" t="str">
        <f t="shared" si="9"/>
        <v>450.75</v>
      </c>
      <c r="B97" s="154">
        <f t="shared" si="10"/>
        <v>5</v>
      </c>
      <c r="C97" s="155">
        <f t="shared" si="10"/>
        <v>0.75</v>
      </c>
      <c r="D97" s="156" t="str">
        <f t="shared" si="10"/>
        <v>８時間越</v>
      </c>
      <c r="E97" s="179">
        <f t="shared" si="10"/>
        <v>131154</v>
      </c>
      <c r="F97" s="137">
        <f t="shared" si="11"/>
        <v>4</v>
      </c>
      <c r="G97" s="139">
        <f>'単価表（原本）'!G28</f>
        <v>6160</v>
      </c>
      <c r="H97" s="184">
        <f t="shared" si="12"/>
        <v>320</v>
      </c>
    </row>
    <row r="98" spans="1:8" ht="16.5" thickBot="1" x14ac:dyDescent="0.2">
      <c r="A98" s="120" t="str">
        <f t="shared" si="9"/>
        <v>460.25</v>
      </c>
      <c r="B98" s="157">
        <f t="shared" si="10"/>
        <v>6</v>
      </c>
      <c r="C98" s="158">
        <f t="shared" si="10"/>
        <v>0.25</v>
      </c>
      <c r="D98" s="159" t="str">
        <f t="shared" si="10"/>
        <v>４時間以下</v>
      </c>
      <c r="E98" s="180">
        <f t="shared" si="10"/>
        <v>131162</v>
      </c>
      <c r="F98" s="138">
        <f t="shared" si="11"/>
        <v>4</v>
      </c>
      <c r="G98" s="139">
        <f>'単価表（原本）'!G29</f>
        <v>2410</v>
      </c>
      <c r="H98" s="184">
        <f t="shared" si="12"/>
        <v>320</v>
      </c>
    </row>
    <row r="99" spans="1:8" ht="16.5" thickBot="1" x14ac:dyDescent="0.2">
      <c r="A99" s="120" t="str">
        <f t="shared" si="9"/>
        <v>460.5</v>
      </c>
      <c r="B99" s="151">
        <f t="shared" si="10"/>
        <v>6</v>
      </c>
      <c r="C99" s="152">
        <f t="shared" si="10"/>
        <v>0.5</v>
      </c>
      <c r="D99" s="26" t="str">
        <f t="shared" si="10"/>
        <v>４時間～８時間以下</v>
      </c>
      <c r="E99" s="178">
        <f t="shared" si="10"/>
        <v>131163</v>
      </c>
      <c r="F99" s="27">
        <f t="shared" si="11"/>
        <v>4</v>
      </c>
      <c r="G99" s="139">
        <f>'単価表（原本）'!G30</f>
        <v>4830</v>
      </c>
      <c r="H99" s="184">
        <f t="shared" si="12"/>
        <v>320</v>
      </c>
    </row>
    <row r="100" spans="1:8" ht="16.5" thickBot="1" x14ac:dyDescent="0.2">
      <c r="A100" s="120" t="str">
        <f t="shared" si="9"/>
        <v>460.75</v>
      </c>
      <c r="B100" s="160">
        <f t="shared" si="10"/>
        <v>6</v>
      </c>
      <c r="C100" s="161">
        <f t="shared" si="10"/>
        <v>0.75</v>
      </c>
      <c r="D100" s="162" t="str">
        <f t="shared" si="10"/>
        <v>８時間越</v>
      </c>
      <c r="E100" s="181">
        <f t="shared" si="10"/>
        <v>131164</v>
      </c>
      <c r="F100" s="143">
        <f t="shared" si="11"/>
        <v>4</v>
      </c>
      <c r="G100" s="139">
        <f>'単価表（原本）'!G31</f>
        <v>7250</v>
      </c>
      <c r="H100" s="184">
        <f t="shared" si="12"/>
        <v>320</v>
      </c>
    </row>
    <row r="101" spans="1:8" ht="17.25" thickTop="1" thickBot="1" x14ac:dyDescent="0.2">
      <c r="A101" s="120" t="str">
        <f t="shared" si="9"/>
        <v>4児１0.25</v>
      </c>
      <c r="B101" s="151" t="str">
        <f t="shared" si="10"/>
        <v>児１</v>
      </c>
      <c r="C101" s="152">
        <f t="shared" si="10"/>
        <v>0.25</v>
      </c>
      <c r="D101" s="26" t="str">
        <f t="shared" si="10"/>
        <v>４時間以下</v>
      </c>
      <c r="E101" s="178">
        <f t="shared" si="10"/>
        <v>131172</v>
      </c>
      <c r="F101" s="27">
        <f t="shared" si="11"/>
        <v>4</v>
      </c>
      <c r="G101" s="139">
        <f>'単価表（原本）'!G32</f>
        <v>1320</v>
      </c>
      <c r="H101" s="184">
        <f t="shared" si="12"/>
        <v>320</v>
      </c>
    </row>
    <row r="102" spans="1:8" ht="16.5" thickBot="1" x14ac:dyDescent="0.2">
      <c r="A102" s="120" t="str">
        <f t="shared" si="9"/>
        <v>4児１0.5</v>
      </c>
      <c r="B102" s="151" t="str">
        <f t="shared" si="10"/>
        <v>児１</v>
      </c>
      <c r="C102" s="152">
        <f t="shared" si="10"/>
        <v>0.5</v>
      </c>
      <c r="D102" s="26" t="str">
        <f t="shared" si="10"/>
        <v>４時間～８時間以下</v>
      </c>
      <c r="E102" s="178">
        <f t="shared" si="10"/>
        <v>131173</v>
      </c>
      <c r="F102" s="27">
        <f t="shared" si="11"/>
        <v>4</v>
      </c>
      <c r="G102" s="139">
        <f>'単価表（原本）'!G33</f>
        <v>2660</v>
      </c>
      <c r="H102" s="184">
        <f t="shared" si="12"/>
        <v>320</v>
      </c>
    </row>
    <row r="103" spans="1:8" ht="16.5" thickBot="1" x14ac:dyDescent="0.2">
      <c r="A103" s="120" t="str">
        <f t="shared" si="9"/>
        <v>4児１0.75</v>
      </c>
      <c r="B103" s="154" t="str">
        <f t="shared" si="10"/>
        <v>児１</v>
      </c>
      <c r="C103" s="155">
        <f t="shared" si="10"/>
        <v>0.75</v>
      </c>
      <c r="D103" s="156" t="str">
        <f t="shared" si="10"/>
        <v>８時間越</v>
      </c>
      <c r="E103" s="179">
        <f t="shared" si="10"/>
        <v>131174</v>
      </c>
      <c r="F103" s="137">
        <f t="shared" si="11"/>
        <v>4</v>
      </c>
      <c r="G103" s="139">
        <f>'単価表（原本）'!G34</f>
        <v>3990</v>
      </c>
      <c r="H103" s="184">
        <f t="shared" si="12"/>
        <v>320</v>
      </c>
    </row>
    <row r="104" spans="1:8" ht="16.5" thickBot="1" x14ac:dyDescent="0.2">
      <c r="A104" s="120" t="str">
        <f t="shared" si="9"/>
        <v>4児２0.25</v>
      </c>
      <c r="B104" s="157" t="str">
        <f t="shared" si="10"/>
        <v>児２</v>
      </c>
      <c r="C104" s="158">
        <f t="shared" si="10"/>
        <v>0.25</v>
      </c>
      <c r="D104" s="159" t="str">
        <f t="shared" si="10"/>
        <v>４時間以下</v>
      </c>
      <c r="E104" s="180">
        <f t="shared" si="10"/>
        <v>131182</v>
      </c>
      <c r="F104" s="138">
        <f t="shared" si="11"/>
        <v>4</v>
      </c>
      <c r="G104" s="139">
        <f>'単価表（原本）'!G35</f>
        <v>1600</v>
      </c>
      <c r="H104" s="184">
        <f t="shared" si="12"/>
        <v>320</v>
      </c>
    </row>
    <row r="105" spans="1:8" ht="16.5" thickBot="1" x14ac:dyDescent="0.2">
      <c r="A105" s="120" t="str">
        <f t="shared" si="9"/>
        <v>4児２0.5</v>
      </c>
      <c r="B105" s="151" t="str">
        <f t="shared" si="10"/>
        <v>児２</v>
      </c>
      <c r="C105" s="152">
        <f t="shared" si="10"/>
        <v>0.5</v>
      </c>
      <c r="D105" s="26" t="str">
        <f t="shared" si="10"/>
        <v>４時間～８時間以下</v>
      </c>
      <c r="E105" s="178">
        <f t="shared" si="10"/>
        <v>131183</v>
      </c>
      <c r="F105" s="27">
        <f t="shared" si="11"/>
        <v>4</v>
      </c>
      <c r="G105" s="139">
        <f>'単価表（原本）'!G36</f>
        <v>3220</v>
      </c>
      <c r="H105" s="184">
        <f t="shared" si="12"/>
        <v>320</v>
      </c>
    </row>
    <row r="106" spans="1:8" ht="16.5" thickBot="1" x14ac:dyDescent="0.2">
      <c r="A106" s="120" t="str">
        <f t="shared" si="9"/>
        <v>4児２0.75</v>
      </c>
      <c r="B106" s="154" t="str">
        <f t="shared" si="10"/>
        <v>児２</v>
      </c>
      <c r="C106" s="155">
        <f t="shared" si="10"/>
        <v>0.75</v>
      </c>
      <c r="D106" s="156" t="str">
        <f t="shared" si="10"/>
        <v>８時間越</v>
      </c>
      <c r="E106" s="179">
        <f t="shared" si="10"/>
        <v>131184</v>
      </c>
      <c r="F106" s="137">
        <f t="shared" si="11"/>
        <v>4</v>
      </c>
      <c r="G106" s="139">
        <f>'単価表（原本）'!G37</f>
        <v>4830</v>
      </c>
      <c r="H106" s="184">
        <f t="shared" si="12"/>
        <v>320</v>
      </c>
    </row>
    <row r="107" spans="1:8" ht="16.5" thickBot="1" x14ac:dyDescent="0.2">
      <c r="A107" s="120" t="str">
        <f t="shared" si="9"/>
        <v>4児３0.25</v>
      </c>
      <c r="B107" s="151" t="str">
        <f t="shared" si="10"/>
        <v>児３</v>
      </c>
      <c r="C107" s="152">
        <f t="shared" si="10"/>
        <v>0.25</v>
      </c>
      <c r="D107" s="26" t="str">
        <f t="shared" si="10"/>
        <v>４時間以下</v>
      </c>
      <c r="E107" s="178">
        <f t="shared" si="10"/>
        <v>131192</v>
      </c>
      <c r="F107" s="27">
        <f t="shared" si="11"/>
        <v>4</v>
      </c>
      <c r="G107" s="139">
        <f>'単価表（原本）'!G38</f>
        <v>2040</v>
      </c>
      <c r="H107" s="184">
        <f t="shared" si="12"/>
        <v>320</v>
      </c>
    </row>
    <row r="108" spans="1:8" ht="16.5" thickBot="1" x14ac:dyDescent="0.2">
      <c r="A108" s="120" t="str">
        <f t="shared" si="9"/>
        <v>4児３0.5</v>
      </c>
      <c r="B108" s="151" t="str">
        <f t="shared" si="10"/>
        <v>児３</v>
      </c>
      <c r="C108" s="152">
        <f t="shared" si="10"/>
        <v>0.5</v>
      </c>
      <c r="D108" s="26" t="str">
        <f t="shared" si="10"/>
        <v>４時間～８時間以下</v>
      </c>
      <c r="E108" s="178">
        <f t="shared" si="10"/>
        <v>131193</v>
      </c>
      <c r="F108" s="27">
        <f t="shared" si="11"/>
        <v>4</v>
      </c>
      <c r="G108" s="139">
        <f>'単価表（原本）'!G39</f>
        <v>4100</v>
      </c>
      <c r="H108" s="184">
        <f t="shared" si="12"/>
        <v>320</v>
      </c>
    </row>
    <row r="109" spans="1:8" s="144" customFormat="1" ht="16.5" thickBot="1" x14ac:dyDescent="0.2">
      <c r="A109" s="144" t="str">
        <f t="shared" si="9"/>
        <v>4児３0.75</v>
      </c>
      <c r="B109" s="163" t="str">
        <f t="shared" si="10"/>
        <v>児３</v>
      </c>
      <c r="C109" s="164">
        <f t="shared" si="10"/>
        <v>0.75</v>
      </c>
      <c r="D109" s="165" t="str">
        <f t="shared" si="10"/>
        <v>８時間越</v>
      </c>
      <c r="E109" s="182">
        <f t="shared" si="10"/>
        <v>131194</v>
      </c>
      <c r="F109" s="148">
        <f t="shared" si="11"/>
        <v>4</v>
      </c>
      <c r="G109" s="188">
        <f>'単価表（原本）'!G40</f>
        <v>6160</v>
      </c>
      <c r="H109" s="186">
        <f t="shared" si="12"/>
        <v>320</v>
      </c>
    </row>
    <row r="110" spans="1:8" ht="17.25" thickTop="1" thickBot="1" x14ac:dyDescent="0.2">
      <c r="A110" s="120" t="str">
        <f t="shared" si="9"/>
        <v>510.25</v>
      </c>
      <c r="B110" s="151">
        <f t="shared" ref="B110:E136" si="13">B2</f>
        <v>1</v>
      </c>
      <c r="C110" s="152">
        <f t="shared" si="13"/>
        <v>0.25</v>
      </c>
      <c r="D110" s="26" t="str">
        <f t="shared" si="13"/>
        <v>４時間以下</v>
      </c>
      <c r="E110" s="178">
        <f t="shared" si="13"/>
        <v>131112</v>
      </c>
      <c r="F110" s="153">
        <v>5</v>
      </c>
      <c r="G110" s="189">
        <f>'単価表（原本）'!H14</f>
        <v>1310</v>
      </c>
      <c r="H110" s="187">
        <f>'単価表（原本）'!H41</f>
        <v>310</v>
      </c>
    </row>
    <row r="111" spans="1:8" ht="16.5" thickBot="1" x14ac:dyDescent="0.2">
      <c r="A111" s="120" t="str">
        <f t="shared" si="9"/>
        <v>510.5</v>
      </c>
      <c r="B111" s="151">
        <f t="shared" si="13"/>
        <v>1</v>
      </c>
      <c r="C111" s="152">
        <f t="shared" si="13"/>
        <v>0.5</v>
      </c>
      <c r="D111" s="26" t="str">
        <f t="shared" si="13"/>
        <v>４時間～８時間以下</v>
      </c>
      <c r="E111" s="178">
        <f t="shared" si="13"/>
        <v>131113</v>
      </c>
      <c r="F111" s="27">
        <f t="shared" ref="F111:F136" si="14">$F$110</f>
        <v>5</v>
      </c>
      <c r="G111" s="139">
        <f>'単価表（原本）'!H15</f>
        <v>2630</v>
      </c>
      <c r="H111" s="184">
        <f t="shared" ref="H111:H136" si="15">$H$110</f>
        <v>310</v>
      </c>
    </row>
    <row r="112" spans="1:8" ht="16.5" thickBot="1" x14ac:dyDescent="0.2">
      <c r="A112" s="120" t="str">
        <f t="shared" si="9"/>
        <v>510.75</v>
      </c>
      <c r="B112" s="154">
        <f t="shared" si="13"/>
        <v>1</v>
      </c>
      <c r="C112" s="155">
        <f t="shared" si="13"/>
        <v>0.75</v>
      </c>
      <c r="D112" s="156" t="str">
        <f t="shared" si="13"/>
        <v>８時間越</v>
      </c>
      <c r="E112" s="179">
        <f t="shared" si="13"/>
        <v>131114</v>
      </c>
      <c r="F112" s="137">
        <f t="shared" si="14"/>
        <v>5</v>
      </c>
      <c r="G112" s="139">
        <f>'単価表（原本）'!H16</f>
        <v>3950</v>
      </c>
      <c r="H112" s="184">
        <f t="shared" si="15"/>
        <v>310</v>
      </c>
    </row>
    <row r="113" spans="1:8" ht="16.5" thickBot="1" x14ac:dyDescent="0.2">
      <c r="A113" s="120" t="str">
        <f t="shared" si="9"/>
        <v>520.25</v>
      </c>
      <c r="B113" s="157">
        <f t="shared" si="13"/>
        <v>2</v>
      </c>
      <c r="C113" s="158">
        <f t="shared" si="13"/>
        <v>0.25</v>
      </c>
      <c r="D113" s="159" t="str">
        <f t="shared" si="13"/>
        <v>４時間以下</v>
      </c>
      <c r="E113" s="180">
        <f t="shared" si="13"/>
        <v>131122</v>
      </c>
      <c r="F113" s="138">
        <f t="shared" si="14"/>
        <v>5</v>
      </c>
      <c r="G113" s="139">
        <f>'単価表（原本）'!H17</f>
        <v>1310</v>
      </c>
      <c r="H113" s="184">
        <f t="shared" si="15"/>
        <v>310</v>
      </c>
    </row>
    <row r="114" spans="1:8" ht="16.5" thickBot="1" x14ac:dyDescent="0.2">
      <c r="A114" s="120" t="str">
        <f t="shared" si="9"/>
        <v>520.5</v>
      </c>
      <c r="B114" s="151">
        <f t="shared" si="13"/>
        <v>2</v>
      </c>
      <c r="C114" s="152">
        <f t="shared" si="13"/>
        <v>0.5</v>
      </c>
      <c r="D114" s="26" t="str">
        <f t="shared" si="13"/>
        <v>４時間～８時間以下</v>
      </c>
      <c r="E114" s="178">
        <f t="shared" si="13"/>
        <v>131123</v>
      </c>
      <c r="F114" s="27">
        <f t="shared" si="14"/>
        <v>5</v>
      </c>
      <c r="G114" s="139">
        <f>'単価表（原本）'!H18</f>
        <v>2630</v>
      </c>
      <c r="H114" s="184">
        <f t="shared" si="15"/>
        <v>310</v>
      </c>
    </row>
    <row r="115" spans="1:8" ht="16.5" thickBot="1" x14ac:dyDescent="0.2">
      <c r="A115" s="120" t="str">
        <f t="shared" si="9"/>
        <v>520.75</v>
      </c>
      <c r="B115" s="154">
        <f t="shared" si="13"/>
        <v>2</v>
      </c>
      <c r="C115" s="155">
        <f t="shared" si="13"/>
        <v>0.75</v>
      </c>
      <c r="D115" s="156" t="str">
        <f t="shared" si="13"/>
        <v>８時間越</v>
      </c>
      <c r="E115" s="179">
        <f t="shared" si="13"/>
        <v>131124</v>
      </c>
      <c r="F115" s="137">
        <f t="shared" si="14"/>
        <v>5</v>
      </c>
      <c r="G115" s="139">
        <f>'単価表（原本）'!H19</f>
        <v>3950</v>
      </c>
      <c r="H115" s="184">
        <f t="shared" si="15"/>
        <v>310</v>
      </c>
    </row>
    <row r="116" spans="1:8" ht="16.5" thickBot="1" x14ac:dyDescent="0.2">
      <c r="A116" s="120" t="str">
        <f t="shared" si="9"/>
        <v>530.25</v>
      </c>
      <c r="B116" s="157">
        <f t="shared" si="13"/>
        <v>3</v>
      </c>
      <c r="C116" s="158">
        <f t="shared" si="13"/>
        <v>0.25</v>
      </c>
      <c r="D116" s="159" t="str">
        <f t="shared" si="13"/>
        <v>４時間以下</v>
      </c>
      <c r="E116" s="180">
        <f t="shared" si="13"/>
        <v>131132</v>
      </c>
      <c r="F116" s="138">
        <f t="shared" si="14"/>
        <v>5</v>
      </c>
      <c r="G116" s="139">
        <f>'単価表（原本）'!H20</f>
        <v>1500</v>
      </c>
      <c r="H116" s="184">
        <f t="shared" si="15"/>
        <v>310</v>
      </c>
    </row>
    <row r="117" spans="1:8" ht="16.5" thickBot="1" x14ac:dyDescent="0.2">
      <c r="A117" s="120" t="str">
        <f t="shared" si="9"/>
        <v>530.5</v>
      </c>
      <c r="B117" s="151">
        <f t="shared" si="13"/>
        <v>3</v>
      </c>
      <c r="C117" s="152">
        <f t="shared" si="13"/>
        <v>0.5</v>
      </c>
      <c r="D117" s="26" t="str">
        <f t="shared" si="13"/>
        <v>４時間～８時間以下</v>
      </c>
      <c r="E117" s="178">
        <f t="shared" si="13"/>
        <v>131133</v>
      </c>
      <c r="F117" s="27">
        <f t="shared" si="14"/>
        <v>5</v>
      </c>
      <c r="G117" s="139">
        <f>'単価表（原本）'!H21</f>
        <v>3020</v>
      </c>
      <c r="H117" s="184">
        <f t="shared" si="15"/>
        <v>310</v>
      </c>
    </row>
    <row r="118" spans="1:8" ht="16.5" thickBot="1" x14ac:dyDescent="0.2">
      <c r="A118" s="120" t="str">
        <f t="shared" si="9"/>
        <v>530.75</v>
      </c>
      <c r="B118" s="154">
        <f t="shared" si="13"/>
        <v>3</v>
      </c>
      <c r="C118" s="155">
        <f t="shared" si="13"/>
        <v>0.75</v>
      </c>
      <c r="D118" s="156" t="str">
        <f t="shared" si="13"/>
        <v>８時間越</v>
      </c>
      <c r="E118" s="179">
        <f t="shared" si="13"/>
        <v>131134</v>
      </c>
      <c r="F118" s="137">
        <f t="shared" si="14"/>
        <v>5</v>
      </c>
      <c r="G118" s="139">
        <f>'単価表（原本）'!H22</f>
        <v>4520</v>
      </c>
      <c r="H118" s="184">
        <f t="shared" si="15"/>
        <v>310</v>
      </c>
    </row>
    <row r="119" spans="1:8" ht="16.5" thickBot="1" x14ac:dyDescent="0.2">
      <c r="A119" s="120" t="str">
        <f t="shared" si="9"/>
        <v>540.25</v>
      </c>
      <c r="B119" s="157">
        <f t="shared" si="13"/>
        <v>4</v>
      </c>
      <c r="C119" s="158">
        <f t="shared" si="13"/>
        <v>0.25</v>
      </c>
      <c r="D119" s="159" t="str">
        <f t="shared" si="13"/>
        <v>４時間以下</v>
      </c>
      <c r="E119" s="180">
        <f t="shared" si="13"/>
        <v>131142</v>
      </c>
      <c r="F119" s="138">
        <f t="shared" si="14"/>
        <v>5</v>
      </c>
      <c r="G119" s="139">
        <f>'単価表（原本）'!H23</f>
        <v>1670</v>
      </c>
      <c r="H119" s="184">
        <f t="shared" si="15"/>
        <v>310</v>
      </c>
    </row>
    <row r="120" spans="1:8" ht="16.5" thickBot="1" x14ac:dyDescent="0.2">
      <c r="A120" s="120" t="str">
        <f t="shared" si="9"/>
        <v>540.5</v>
      </c>
      <c r="B120" s="151">
        <f t="shared" si="13"/>
        <v>4</v>
      </c>
      <c r="C120" s="152">
        <f t="shared" si="13"/>
        <v>0.5</v>
      </c>
      <c r="D120" s="26" t="str">
        <f t="shared" si="13"/>
        <v>４時間～８時間以下</v>
      </c>
      <c r="E120" s="178">
        <f t="shared" si="13"/>
        <v>131143</v>
      </c>
      <c r="F120" s="27">
        <f t="shared" si="14"/>
        <v>5</v>
      </c>
      <c r="G120" s="139">
        <f>'単価表（原本）'!H24</f>
        <v>3360</v>
      </c>
      <c r="H120" s="184">
        <f t="shared" si="15"/>
        <v>310</v>
      </c>
    </row>
    <row r="121" spans="1:8" ht="16.5" thickBot="1" x14ac:dyDescent="0.2">
      <c r="A121" s="120" t="str">
        <f t="shared" si="9"/>
        <v>540.75</v>
      </c>
      <c r="B121" s="154">
        <f t="shared" si="13"/>
        <v>4</v>
      </c>
      <c r="C121" s="155">
        <f t="shared" si="13"/>
        <v>0.75</v>
      </c>
      <c r="D121" s="156" t="str">
        <f t="shared" si="13"/>
        <v>８時間越</v>
      </c>
      <c r="E121" s="179">
        <f t="shared" si="13"/>
        <v>131144</v>
      </c>
      <c r="F121" s="137">
        <f t="shared" si="14"/>
        <v>5</v>
      </c>
      <c r="G121" s="139">
        <f>'単価表（原本）'!H25</f>
        <v>5030</v>
      </c>
      <c r="H121" s="184">
        <f t="shared" si="15"/>
        <v>310</v>
      </c>
    </row>
    <row r="122" spans="1:8" ht="16.5" thickBot="1" x14ac:dyDescent="0.2">
      <c r="A122" s="120" t="str">
        <f t="shared" si="9"/>
        <v>550.25</v>
      </c>
      <c r="B122" s="157">
        <f t="shared" si="13"/>
        <v>5</v>
      </c>
      <c r="C122" s="158">
        <f t="shared" si="13"/>
        <v>0.25</v>
      </c>
      <c r="D122" s="159" t="str">
        <f t="shared" si="13"/>
        <v>４時間以下</v>
      </c>
      <c r="E122" s="180">
        <f t="shared" si="13"/>
        <v>131152</v>
      </c>
      <c r="F122" s="138">
        <f t="shared" si="14"/>
        <v>5</v>
      </c>
      <c r="G122" s="139">
        <f>'単価表（原本）'!H26</f>
        <v>2020</v>
      </c>
      <c r="H122" s="184">
        <f t="shared" si="15"/>
        <v>310</v>
      </c>
    </row>
    <row r="123" spans="1:8" ht="16.5" thickBot="1" x14ac:dyDescent="0.2">
      <c r="A123" s="120" t="str">
        <f t="shared" si="9"/>
        <v>550.5</v>
      </c>
      <c r="B123" s="151">
        <f t="shared" si="13"/>
        <v>5</v>
      </c>
      <c r="C123" s="152">
        <f t="shared" si="13"/>
        <v>0.5</v>
      </c>
      <c r="D123" s="26" t="str">
        <f t="shared" si="13"/>
        <v>４時間～８時間以下</v>
      </c>
      <c r="E123" s="178">
        <f t="shared" si="13"/>
        <v>131153</v>
      </c>
      <c r="F123" s="27">
        <f t="shared" si="14"/>
        <v>5</v>
      </c>
      <c r="G123" s="139">
        <f>'単価表（原本）'!H27</f>
        <v>4050</v>
      </c>
      <c r="H123" s="184">
        <f t="shared" si="15"/>
        <v>310</v>
      </c>
    </row>
    <row r="124" spans="1:8" ht="16.5" thickBot="1" x14ac:dyDescent="0.2">
      <c r="A124" s="120" t="str">
        <f t="shared" si="9"/>
        <v>550.75</v>
      </c>
      <c r="B124" s="154">
        <f t="shared" si="13"/>
        <v>5</v>
      </c>
      <c r="C124" s="155">
        <f t="shared" si="13"/>
        <v>0.75</v>
      </c>
      <c r="D124" s="156" t="str">
        <f t="shared" si="13"/>
        <v>８時間越</v>
      </c>
      <c r="E124" s="179">
        <f t="shared" si="13"/>
        <v>131154</v>
      </c>
      <c r="F124" s="137">
        <f t="shared" si="14"/>
        <v>5</v>
      </c>
      <c r="G124" s="139">
        <f>'単価表（原本）'!H28</f>
        <v>6090</v>
      </c>
      <c r="H124" s="184">
        <f t="shared" si="15"/>
        <v>310</v>
      </c>
    </row>
    <row r="125" spans="1:8" ht="16.5" thickBot="1" x14ac:dyDescent="0.2">
      <c r="A125" s="120" t="str">
        <f t="shared" si="9"/>
        <v>560.25</v>
      </c>
      <c r="B125" s="157">
        <f t="shared" si="13"/>
        <v>6</v>
      </c>
      <c r="C125" s="158">
        <f t="shared" si="13"/>
        <v>0.25</v>
      </c>
      <c r="D125" s="159" t="str">
        <f t="shared" si="13"/>
        <v>４時間以下</v>
      </c>
      <c r="E125" s="180">
        <f t="shared" si="13"/>
        <v>131162</v>
      </c>
      <c r="F125" s="138">
        <f t="shared" si="14"/>
        <v>5</v>
      </c>
      <c r="G125" s="139">
        <f>'単価表（原本）'!H29</f>
        <v>2380</v>
      </c>
      <c r="H125" s="184">
        <f t="shared" si="15"/>
        <v>310</v>
      </c>
    </row>
    <row r="126" spans="1:8" ht="16.5" thickBot="1" x14ac:dyDescent="0.2">
      <c r="A126" s="120" t="str">
        <f t="shared" si="9"/>
        <v>560.5</v>
      </c>
      <c r="B126" s="151">
        <f t="shared" si="13"/>
        <v>6</v>
      </c>
      <c r="C126" s="152">
        <f t="shared" si="13"/>
        <v>0.5</v>
      </c>
      <c r="D126" s="26" t="str">
        <f t="shared" si="13"/>
        <v>４時間～８時間以下</v>
      </c>
      <c r="E126" s="178">
        <f t="shared" si="13"/>
        <v>131163</v>
      </c>
      <c r="F126" s="27">
        <f t="shared" si="14"/>
        <v>5</v>
      </c>
      <c r="G126" s="139">
        <f>'単価表（原本）'!H30</f>
        <v>4780</v>
      </c>
      <c r="H126" s="184">
        <f t="shared" si="15"/>
        <v>310</v>
      </c>
    </row>
    <row r="127" spans="1:8" ht="16.5" thickBot="1" x14ac:dyDescent="0.2">
      <c r="A127" s="120" t="str">
        <f t="shared" si="9"/>
        <v>560.75</v>
      </c>
      <c r="B127" s="160">
        <f t="shared" si="13"/>
        <v>6</v>
      </c>
      <c r="C127" s="161">
        <f t="shared" si="13"/>
        <v>0.75</v>
      </c>
      <c r="D127" s="162" t="str">
        <f t="shared" si="13"/>
        <v>８時間越</v>
      </c>
      <c r="E127" s="181">
        <f t="shared" si="13"/>
        <v>131164</v>
      </c>
      <c r="F127" s="143">
        <f t="shared" si="14"/>
        <v>5</v>
      </c>
      <c r="G127" s="139">
        <f>'単価表（原本）'!H31</f>
        <v>7170</v>
      </c>
      <c r="H127" s="184">
        <f t="shared" si="15"/>
        <v>310</v>
      </c>
    </row>
    <row r="128" spans="1:8" ht="17.25" thickTop="1" thickBot="1" x14ac:dyDescent="0.2">
      <c r="A128" s="120" t="str">
        <f t="shared" si="9"/>
        <v>5児１0.25</v>
      </c>
      <c r="B128" s="151" t="str">
        <f t="shared" si="13"/>
        <v>児１</v>
      </c>
      <c r="C128" s="152">
        <f t="shared" si="13"/>
        <v>0.25</v>
      </c>
      <c r="D128" s="26" t="str">
        <f t="shared" si="13"/>
        <v>４時間以下</v>
      </c>
      <c r="E128" s="178">
        <f t="shared" si="13"/>
        <v>131172</v>
      </c>
      <c r="F128" s="27">
        <f t="shared" si="14"/>
        <v>5</v>
      </c>
      <c r="G128" s="139">
        <f>'単価表（原本）'!H32</f>
        <v>1310</v>
      </c>
      <c r="H128" s="184">
        <f t="shared" si="15"/>
        <v>310</v>
      </c>
    </row>
    <row r="129" spans="1:8" ht="16.5" thickBot="1" x14ac:dyDescent="0.2">
      <c r="A129" s="120" t="str">
        <f t="shared" si="9"/>
        <v>5児１0.5</v>
      </c>
      <c r="B129" s="151" t="str">
        <f t="shared" si="13"/>
        <v>児１</v>
      </c>
      <c r="C129" s="152">
        <f t="shared" si="13"/>
        <v>0.5</v>
      </c>
      <c r="D129" s="26" t="str">
        <f t="shared" si="13"/>
        <v>４時間～８時間以下</v>
      </c>
      <c r="E129" s="178">
        <f t="shared" si="13"/>
        <v>131173</v>
      </c>
      <c r="F129" s="27">
        <f t="shared" si="14"/>
        <v>5</v>
      </c>
      <c r="G129" s="139">
        <f>'単価表（原本）'!H33</f>
        <v>2630</v>
      </c>
      <c r="H129" s="184">
        <f t="shared" si="15"/>
        <v>310</v>
      </c>
    </row>
    <row r="130" spans="1:8" ht="16.5" thickBot="1" x14ac:dyDescent="0.2">
      <c r="A130" s="120" t="str">
        <f t="shared" si="9"/>
        <v>5児１0.75</v>
      </c>
      <c r="B130" s="154" t="str">
        <f t="shared" si="13"/>
        <v>児１</v>
      </c>
      <c r="C130" s="155">
        <f t="shared" si="13"/>
        <v>0.75</v>
      </c>
      <c r="D130" s="156" t="str">
        <f t="shared" si="13"/>
        <v>８時間越</v>
      </c>
      <c r="E130" s="179">
        <f t="shared" si="13"/>
        <v>131174</v>
      </c>
      <c r="F130" s="137">
        <f t="shared" si="14"/>
        <v>5</v>
      </c>
      <c r="G130" s="139">
        <f>'単価表（原本）'!H34</f>
        <v>3950</v>
      </c>
      <c r="H130" s="184">
        <f t="shared" si="15"/>
        <v>310</v>
      </c>
    </row>
    <row r="131" spans="1:8" ht="16.5" thickBot="1" x14ac:dyDescent="0.2">
      <c r="A131" s="120" t="str">
        <f t="shared" ref="A131:A190" si="16">F131&amp;B131&amp;C131</f>
        <v>5児２0.25</v>
      </c>
      <c r="B131" s="157" t="str">
        <f t="shared" si="13"/>
        <v>児２</v>
      </c>
      <c r="C131" s="158">
        <f t="shared" si="13"/>
        <v>0.25</v>
      </c>
      <c r="D131" s="159" t="str">
        <f t="shared" si="13"/>
        <v>４時間以下</v>
      </c>
      <c r="E131" s="180">
        <f t="shared" si="13"/>
        <v>131182</v>
      </c>
      <c r="F131" s="138">
        <f t="shared" si="14"/>
        <v>5</v>
      </c>
      <c r="G131" s="139">
        <f>'単価表（原本）'!H35</f>
        <v>1590</v>
      </c>
      <c r="H131" s="184">
        <f t="shared" si="15"/>
        <v>310</v>
      </c>
    </row>
    <row r="132" spans="1:8" ht="16.5" thickBot="1" x14ac:dyDescent="0.2">
      <c r="A132" s="120" t="str">
        <f t="shared" si="16"/>
        <v>5児２0.5</v>
      </c>
      <c r="B132" s="151" t="str">
        <f t="shared" si="13"/>
        <v>児２</v>
      </c>
      <c r="C132" s="152">
        <f t="shared" si="13"/>
        <v>0.5</v>
      </c>
      <c r="D132" s="26" t="str">
        <f t="shared" si="13"/>
        <v>４時間～８時間以下</v>
      </c>
      <c r="E132" s="178">
        <f t="shared" si="13"/>
        <v>131183</v>
      </c>
      <c r="F132" s="27">
        <f t="shared" si="14"/>
        <v>5</v>
      </c>
      <c r="G132" s="139">
        <f>'単価表（原本）'!H36</f>
        <v>3190</v>
      </c>
      <c r="H132" s="184">
        <f t="shared" si="15"/>
        <v>310</v>
      </c>
    </row>
    <row r="133" spans="1:8" ht="16.5" thickBot="1" x14ac:dyDescent="0.2">
      <c r="A133" s="120" t="str">
        <f t="shared" si="16"/>
        <v>5児２0.75</v>
      </c>
      <c r="B133" s="154" t="str">
        <f t="shared" si="13"/>
        <v>児２</v>
      </c>
      <c r="C133" s="155">
        <f t="shared" si="13"/>
        <v>0.75</v>
      </c>
      <c r="D133" s="156" t="str">
        <f t="shared" si="13"/>
        <v>８時間越</v>
      </c>
      <c r="E133" s="179">
        <f t="shared" si="13"/>
        <v>131184</v>
      </c>
      <c r="F133" s="137">
        <f t="shared" si="14"/>
        <v>5</v>
      </c>
      <c r="G133" s="139">
        <f>'単価表（原本）'!H37</f>
        <v>4780</v>
      </c>
      <c r="H133" s="184">
        <f t="shared" si="15"/>
        <v>310</v>
      </c>
    </row>
    <row r="134" spans="1:8" ht="16.5" thickBot="1" x14ac:dyDescent="0.2">
      <c r="A134" s="120" t="str">
        <f t="shared" si="16"/>
        <v>5児３0.25</v>
      </c>
      <c r="B134" s="151" t="str">
        <f t="shared" si="13"/>
        <v>児３</v>
      </c>
      <c r="C134" s="152">
        <f t="shared" si="13"/>
        <v>0.25</v>
      </c>
      <c r="D134" s="26" t="str">
        <f t="shared" si="13"/>
        <v>４時間以下</v>
      </c>
      <c r="E134" s="178">
        <f t="shared" si="13"/>
        <v>131192</v>
      </c>
      <c r="F134" s="27">
        <f t="shared" si="14"/>
        <v>5</v>
      </c>
      <c r="G134" s="139">
        <f>'単価表（原本）'!H38</f>
        <v>2020</v>
      </c>
      <c r="H134" s="184">
        <f t="shared" si="15"/>
        <v>310</v>
      </c>
    </row>
    <row r="135" spans="1:8" ht="16.5" thickBot="1" x14ac:dyDescent="0.2">
      <c r="A135" s="120" t="str">
        <f t="shared" si="16"/>
        <v>5児３0.5</v>
      </c>
      <c r="B135" s="151" t="str">
        <f t="shared" si="13"/>
        <v>児３</v>
      </c>
      <c r="C135" s="152">
        <f t="shared" si="13"/>
        <v>0.5</v>
      </c>
      <c r="D135" s="26" t="str">
        <f t="shared" si="13"/>
        <v>４時間～８時間以下</v>
      </c>
      <c r="E135" s="178">
        <f t="shared" si="13"/>
        <v>131193</v>
      </c>
      <c r="F135" s="27">
        <f t="shared" si="14"/>
        <v>5</v>
      </c>
      <c r="G135" s="139">
        <f>'単価表（原本）'!H39</f>
        <v>4050</v>
      </c>
      <c r="H135" s="184">
        <f t="shared" si="15"/>
        <v>310</v>
      </c>
    </row>
    <row r="136" spans="1:8" s="144" customFormat="1" ht="16.5" thickBot="1" x14ac:dyDescent="0.2">
      <c r="A136" s="144" t="str">
        <f t="shared" si="16"/>
        <v>5児３0.75</v>
      </c>
      <c r="B136" s="163" t="str">
        <f t="shared" si="13"/>
        <v>児３</v>
      </c>
      <c r="C136" s="164">
        <f t="shared" si="13"/>
        <v>0.75</v>
      </c>
      <c r="D136" s="165" t="str">
        <f t="shared" si="13"/>
        <v>８時間越</v>
      </c>
      <c r="E136" s="182">
        <f t="shared" si="13"/>
        <v>131194</v>
      </c>
      <c r="F136" s="148">
        <f t="shared" si="14"/>
        <v>5</v>
      </c>
      <c r="G136" s="188">
        <f>'単価表（原本）'!H40</f>
        <v>6090</v>
      </c>
      <c r="H136" s="186">
        <f t="shared" si="15"/>
        <v>310</v>
      </c>
    </row>
    <row r="137" spans="1:8" ht="17.25" thickTop="1" thickBot="1" x14ac:dyDescent="0.2">
      <c r="A137" s="120" t="str">
        <f t="shared" si="16"/>
        <v>610.25</v>
      </c>
      <c r="B137" s="151">
        <f t="shared" ref="B137:E163" si="17">B2</f>
        <v>1</v>
      </c>
      <c r="C137" s="152">
        <f t="shared" si="17"/>
        <v>0.25</v>
      </c>
      <c r="D137" s="26" t="str">
        <f t="shared" si="17"/>
        <v>４時間以下</v>
      </c>
      <c r="E137" s="178">
        <f t="shared" si="17"/>
        <v>131112</v>
      </c>
      <c r="F137" s="153">
        <v>6</v>
      </c>
      <c r="G137" s="189">
        <f>'単価表（原本）'!I14</f>
        <v>1280</v>
      </c>
      <c r="H137" s="187">
        <f>'単価表（原本）'!I41</f>
        <v>310</v>
      </c>
    </row>
    <row r="138" spans="1:8" ht="16.5" thickBot="1" x14ac:dyDescent="0.2">
      <c r="A138" s="120" t="str">
        <f t="shared" si="16"/>
        <v>610.5</v>
      </c>
      <c r="B138" s="151">
        <f t="shared" si="17"/>
        <v>1</v>
      </c>
      <c r="C138" s="152">
        <f t="shared" si="17"/>
        <v>0.5</v>
      </c>
      <c r="D138" s="26" t="str">
        <f t="shared" si="17"/>
        <v>４時間～８時間以下</v>
      </c>
      <c r="E138" s="178">
        <f t="shared" si="17"/>
        <v>131113</v>
      </c>
      <c r="F138" s="27">
        <f t="shared" ref="F138:F163" si="18">$F$137</f>
        <v>6</v>
      </c>
      <c r="G138" s="139">
        <f>'単価表（原本）'!I15</f>
        <v>2570</v>
      </c>
      <c r="H138" s="184">
        <f t="shared" ref="H138:H163" si="19">$H$137</f>
        <v>310</v>
      </c>
    </row>
    <row r="139" spans="1:8" ht="16.5" thickBot="1" x14ac:dyDescent="0.2">
      <c r="A139" s="120" t="str">
        <f t="shared" si="16"/>
        <v>610.75</v>
      </c>
      <c r="B139" s="154">
        <f t="shared" si="17"/>
        <v>1</v>
      </c>
      <c r="C139" s="155">
        <f t="shared" si="17"/>
        <v>0.75</v>
      </c>
      <c r="D139" s="156" t="str">
        <f t="shared" si="17"/>
        <v>８時間越</v>
      </c>
      <c r="E139" s="179">
        <f t="shared" si="17"/>
        <v>131114</v>
      </c>
      <c r="F139" s="137">
        <f t="shared" si="18"/>
        <v>6</v>
      </c>
      <c r="G139" s="139">
        <f>'単価表（原本）'!I16</f>
        <v>3860</v>
      </c>
      <c r="H139" s="184">
        <f t="shared" si="19"/>
        <v>310</v>
      </c>
    </row>
    <row r="140" spans="1:8" ht="16.5" thickBot="1" x14ac:dyDescent="0.2">
      <c r="A140" s="120" t="str">
        <f t="shared" si="16"/>
        <v>620.25</v>
      </c>
      <c r="B140" s="157">
        <f t="shared" si="17"/>
        <v>2</v>
      </c>
      <c r="C140" s="158">
        <f t="shared" si="17"/>
        <v>0.25</v>
      </c>
      <c r="D140" s="159" t="str">
        <f t="shared" si="17"/>
        <v>４時間以下</v>
      </c>
      <c r="E140" s="180">
        <f t="shared" si="17"/>
        <v>131122</v>
      </c>
      <c r="F140" s="138">
        <f t="shared" si="18"/>
        <v>6</v>
      </c>
      <c r="G140" s="139">
        <f>'単価表（原本）'!I17</f>
        <v>1280</v>
      </c>
      <c r="H140" s="184">
        <f t="shared" si="19"/>
        <v>310</v>
      </c>
    </row>
    <row r="141" spans="1:8" ht="16.5" thickBot="1" x14ac:dyDescent="0.2">
      <c r="A141" s="120" t="str">
        <f t="shared" si="16"/>
        <v>620.5</v>
      </c>
      <c r="B141" s="151">
        <f t="shared" si="17"/>
        <v>2</v>
      </c>
      <c r="C141" s="152">
        <f t="shared" si="17"/>
        <v>0.5</v>
      </c>
      <c r="D141" s="26" t="str">
        <f t="shared" si="17"/>
        <v>４時間～８時間以下</v>
      </c>
      <c r="E141" s="178">
        <f t="shared" si="17"/>
        <v>131123</v>
      </c>
      <c r="F141" s="27">
        <f t="shared" si="18"/>
        <v>6</v>
      </c>
      <c r="G141" s="139">
        <f>'単価表（原本）'!I18</f>
        <v>2570</v>
      </c>
      <c r="H141" s="184">
        <f t="shared" si="19"/>
        <v>310</v>
      </c>
    </row>
    <row r="142" spans="1:8" ht="16.5" thickBot="1" x14ac:dyDescent="0.2">
      <c r="A142" s="120" t="str">
        <f t="shared" si="16"/>
        <v>620.75</v>
      </c>
      <c r="B142" s="154">
        <f t="shared" si="17"/>
        <v>2</v>
      </c>
      <c r="C142" s="155">
        <f t="shared" si="17"/>
        <v>0.75</v>
      </c>
      <c r="D142" s="156" t="str">
        <f t="shared" si="17"/>
        <v>８時間越</v>
      </c>
      <c r="E142" s="179">
        <f t="shared" si="17"/>
        <v>131124</v>
      </c>
      <c r="F142" s="137">
        <f t="shared" si="18"/>
        <v>6</v>
      </c>
      <c r="G142" s="139">
        <f>'単価表（原本）'!I19</f>
        <v>3860</v>
      </c>
      <c r="H142" s="184">
        <f t="shared" si="19"/>
        <v>310</v>
      </c>
    </row>
    <row r="143" spans="1:8" ht="16.5" thickBot="1" x14ac:dyDescent="0.2">
      <c r="A143" s="120" t="str">
        <f t="shared" si="16"/>
        <v>630.25</v>
      </c>
      <c r="B143" s="157">
        <f t="shared" si="17"/>
        <v>3</v>
      </c>
      <c r="C143" s="158">
        <f t="shared" si="17"/>
        <v>0.25</v>
      </c>
      <c r="D143" s="159" t="str">
        <f t="shared" si="17"/>
        <v>４時間以下</v>
      </c>
      <c r="E143" s="180">
        <f t="shared" si="17"/>
        <v>131132</v>
      </c>
      <c r="F143" s="138">
        <f t="shared" si="18"/>
        <v>6</v>
      </c>
      <c r="G143" s="139">
        <f>'単価表（原本）'!I20</f>
        <v>1470</v>
      </c>
      <c r="H143" s="184">
        <f t="shared" si="19"/>
        <v>310</v>
      </c>
    </row>
    <row r="144" spans="1:8" ht="16.5" thickBot="1" x14ac:dyDescent="0.2">
      <c r="A144" s="120" t="str">
        <f t="shared" si="16"/>
        <v>630.5</v>
      </c>
      <c r="B144" s="151">
        <f t="shared" si="17"/>
        <v>3</v>
      </c>
      <c r="C144" s="152">
        <f t="shared" si="17"/>
        <v>0.5</v>
      </c>
      <c r="D144" s="26" t="str">
        <f t="shared" si="17"/>
        <v>４時間～８時間以下</v>
      </c>
      <c r="E144" s="178">
        <f t="shared" si="17"/>
        <v>131133</v>
      </c>
      <c r="F144" s="27">
        <f t="shared" si="18"/>
        <v>6</v>
      </c>
      <c r="G144" s="139">
        <f>'単価表（原本）'!I21</f>
        <v>2950</v>
      </c>
      <c r="H144" s="184">
        <f t="shared" si="19"/>
        <v>310</v>
      </c>
    </row>
    <row r="145" spans="1:8" ht="16.5" thickBot="1" x14ac:dyDescent="0.2">
      <c r="A145" s="120" t="str">
        <f t="shared" si="16"/>
        <v>630.75</v>
      </c>
      <c r="B145" s="154">
        <f t="shared" si="17"/>
        <v>3</v>
      </c>
      <c r="C145" s="155">
        <f t="shared" si="17"/>
        <v>0.75</v>
      </c>
      <c r="D145" s="156" t="str">
        <f t="shared" si="17"/>
        <v>８時間越</v>
      </c>
      <c r="E145" s="179">
        <f t="shared" si="17"/>
        <v>131134</v>
      </c>
      <c r="F145" s="137">
        <f t="shared" si="18"/>
        <v>6</v>
      </c>
      <c r="G145" s="139">
        <f>'単価表（原本）'!I22</f>
        <v>4420</v>
      </c>
      <c r="H145" s="184">
        <f t="shared" si="19"/>
        <v>310</v>
      </c>
    </row>
    <row r="146" spans="1:8" ht="16.5" thickBot="1" x14ac:dyDescent="0.2">
      <c r="A146" s="120" t="str">
        <f t="shared" si="16"/>
        <v>640.25</v>
      </c>
      <c r="B146" s="157">
        <f t="shared" si="17"/>
        <v>4</v>
      </c>
      <c r="C146" s="158">
        <f t="shared" si="17"/>
        <v>0.25</v>
      </c>
      <c r="D146" s="159" t="str">
        <f t="shared" si="17"/>
        <v>４時間以下</v>
      </c>
      <c r="E146" s="180">
        <f t="shared" si="17"/>
        <v>131142</v>
      </c>
      <c r="F146" s="138">
        <f t="shared" si="18"/>
        <v>6</v>
      </c>
      <c r="G146" s="139">
        <f>'単価表（原本）'!I23</f>
        <v>1630</v>
      </c>
      <c r="H146" s="184">
        <f t="shared" si="19"/>
        <v>310</v>
      </c>
    </row>
    <row r="147" spans="1:8" ht="16.5" thickBot="1" x14ac:dyDescent="0.2">
      <c r="A147" s="120" t="str">
        <f t="shared" si="16"/>
        <v>640.5</v>
      </c>
      <c r="B147" s="151">
        <f t="shared" si="17"/>
        <v>4</v>
      </c>
      <c r="C147" s="152">
        <f t="shared" si="17"/>
        <v>0.5</v>
      </c>
      <c r="D147" s="26" t="str">
        <f t="shared" si="17"/>
        <v>４時間～８時間以下</v>
      </c>
      <c r="E147" s="178">
        <f t="shared" si="17"/>
        <v>131143</v>
      </c>
      <c r="F147" s="27">
        <f t="shared" si="18"/>
        <v>6</v>
      </c>
      <c r="G147" s="139">
        <f>'単価表（原本）'!I24</f>
        <v>3280</v>
      </c>
      <c r="H147" s="184">
        <f t="shared" si="19"/>
        <v>310</v>
      </c>
    </row>
    <row r="148" spans="1:8" ht="16.5" thickBot="1" x14ac:dyDescent="0.2">
      <c r="A148" s="120" t="str">
        <f t="shared" si="16"/>
        <v>640.75</v>
      </c>
      <c r="B148" s="154">
        <f t="shared" si="17"/>
        <v>4</v>
      </c>
      <c r="C148" s="155">
        <f t="shared" si="17"/>
        <v>0.75</v>
      </c>
      <c r="D148" s="156" t="str">
        <f t="shared" si="17"/>
        <v>８時間越</v>
      </c>
      <c r="E148" s="179">
        <f t="shared" si="17"/>
        <v>131144</v>
      </c>
      <c r="F148" s="137">
        <f t="shared" si="18"/>
        <v>6</v>
      </c>
      <c r="G148" s="139">
        <f>'単価表（原本）'!I25</f>
        <v>4920</v>
      </c>
      <c r="H148" s="184">
        <f t="shared" si="19"/>
        <v>310</v>
      </c>
    </row>
    <row r="149" spans="1:8" ht="16.5" thickBot="1" x14ac:dyDescent="0.2">
      <c r="A149" s="120" t="str">
        <f t="shared" si="16"/>
        <v>650.25</v>
      </c>
      <c r="B149" s="157">
        <f t="shared" si="17"/>
        <v>5</v>
      </c>
      <c r="C149" s="158">
        <f t="shared" si="17"/>
        <v>0.25</v>
      </c>
      <c r="D149" s="159" t="str">
        <f t="shared" si="17"/>
        <v>４時間以下</v>
      </c>
      <c r="E149" s="180">
        <f t="shared" si="17"/>
        <v>131152</v>
      </c>
      <c r="F149" s="138">
        <f t="shared" si="18"/>
        <v>6</v>
      </c>
      <c r="G149" s="139">
        <f>'単価表（原本）'!I26</f>
        <v>1970</v>
      </c>
      <c r="H149" s="184">
        <f t="shared" si="19"/>
        <v>310</v>
      </c>
    </row>
    <row r="150" spans="1:8" ht="16.5" thickBot="1" x14ac:dyDescent="0.2">
      <c r="A150" s="120" t="str">
        <f t="shared" si="16"/>
        <v>650.5</v>
      </c>
      <c r="B150" s="151">
        <f t="shared" si="17"/>
        <v>5</v>
      </c>
      <c r="C150" s="152">
        <f t="shared" si="17"/>
        <v>0.5</v>
      </c>
      <c r="D150" s="26" t="str">
        <f t="shared" si="17"/>
        <v>４時間～８時間以下</v>
      </c>
      <c r="E150" s="178">
        <f t="shared" si="17"/>
        <v>131153</v>
      </c>
      <c r="F150" s="27">
        <f t="shared" si="18"/>
        <v>6</v>
      </c>
      <c r="G150" s="139">
        <f>'単価表（原本）'!I27</f>
        <v>3960</v>
      </c>
      <c r="H150" s="184">
        <f t="shared" si="19"/>
        <v>310</v>
      </c>
    </row>
    <row r="151" spans="1:8" ht="16.5" thickBot="1" x14ac:dyDescent="0.2">
      <c r="A151" s="120" t="str">
        <f t="shared" si="16"/>
        <v>650.75</v>
      </c>
      <c r="B151" s="154">
        <f t="shared" si="17"/>
        <v>5</v>
      </c>
      <c r="C151" s="155">
        <f t="shared" si="17"/>
        <v>0.75</v>
      </c>
      <c r="D151" s="156" t="str">
        <f t="shared" si="17"/>
        <v>８時間越</v>
      </c>
      <c r="E151" s="179">
        <f t="shared" si="17"/>
        <v>131154</v>
      </c>
      <c r="F151" s="137">
        <f t="shared" si="18"/>
        <v>6</v>
      </c>
      <c r="G151" s="139">
        <f>'単価表（原本）'!I28</f>
        <v>5950</v>
      </c>
      <c r="H151" s="184">
        <f t="shared" si="19"/>
        <v>310</v>
      </c>
    </row>
    <row r="152" spans="1:8" ht="16.5" thickBot="1" x14ac:dyDescent="0.2">
      <c r="A152" s="120" t="str">
        <f t="shared" si="16"/>
        <v>660.25</v>
      </c>
      <c r="B152" s="157">
        <f t="shared" si="17"/>
        <v>6</v>
      </c>
      <c r="C152" s="158">
        <f t="shared" si="17"/>
        <v>0.25</v>
      </c>
      <c r="D152" s="159" t="str">
        <f t="shared" si="17"/>
        <v>４時間以下</v>
      </c>
      <c r="E152" s="180">
        <f t="shared" si="17"/>
        <v>131162</v>
      </c>
      <c r="F152" s="138">
        <f t="shared" si="18"/>
        <v>6</v>
      </c>
      <c r="G152" s="139">
        <f>'単価表（原本）'!I29</f>
        <v>2330</v>
      </c>
      <c r="H152" s="184">
        <f t="shared" si="19"/>
        <v>310</v>
      </c>
    </row>
    <row r="153" spans="1:8" ht="16.5" thickBot="1" x14ac:dyDescent="0.2">
      <c r="A153" s="120" t="str">
        <f t="shared" si="16"/>
        <v>660.5</v>
      </c>
      <c r="B153" s="151">
        <f t="shared" si="17"/>
        <v>6</v>
      </c>
      <c r="C153" s="152">
        <f t="shared" si="17"/>
        <v>0.5</v>
      </c>
      <c r="D153" s="26" t="str">
        <f t="shared" si="17"/>
        <v>４時間～８時間以下</v>
      </c>
      <c r="E153" s="178">
        <f t="shared" si="17"/>
        <v>131163</v>
      </c>
      <c r="F153" s="27">
        <f t="shared" si="18"/>
        <v>6</v>
      </c>
      <c r="G153" s="139">
        <f>'単価表（原本）'!I30</f>
        <v>4670</v>
      </c>
      <c r="H153" s="184">
        <f t="shared" si="19"/>
        <v>310</v>
      </c>
    </row>
    <row r="154" spans="1:8" ht="16.5" thickBot="1" x14ac:dyDescent="0.2">
      <c r="A154" s="120" t="str">
        <f t="shared" si="16"/>
        <v>660.75</v>
      </c>
      <c r="B154" s="160">
        <f t="shared" si="17"/>
        <v>6</v>
      </c>
      <c r="C154" s="161">
        <f t="shared" si="17"/>
        <v>0.75</v>
      </c>
      <c r="D154" s="162" t="str">
        <f t="shared" si="17"/>
        <v>８時間越</v>
      </c>
      <c r="E154" s="181">
        <f t="shared" si="17"/>
        <v>131164</v>
      </c>
      <c r="F154" s="143">
        <f t="shared" si="18"/>
        <v>6</v>
      </c>
      <c r="G154" s="139">
        <f>'単価表（原本）'!I31</f>
        <v>7010</v>
      </c>
      <c r="H154" s="184">
        <f t="shared" si="19"/>
        <v>310</v>
      </c>
    </row>
    <row r="155" spans="1:8" ht="17.25" thickTop="1" thickBot="1" x14ac:dyDescent="0.2">
      <c r="A155" s="120" t="str">
        <f t="shared" si="16"/>
        <v>6児１0.25</v>
      </c>
      <c r="B155" s="151" t="str">
        <f t="shared" si="17"/>
        <v>児１</v>
      </c>
      <c r="C155" s="152">
        <f t="shared" si="17"/>
        <v>0.25</v>
      </c>
      <c r="D155" s="26" t="str">
        <f t="shared" si="17"/>
        <v>４時間以下</v>
      </c>
      <c r="E155" s="178">
        <f t="shared" si="17"/>
        <v>131172</v>
      </c>
      <c r="F155" s="27">
        <f t="shared" si="18"/>
        <v>6</v>
      </c>
      <c r="G155" s="139">
        <f>'単価表（原本）'!I32</f>
        <v>1280</v>
      </c>
      <c r="H155" s="184">
        <f t="shared" si="19"/>
        <v>310</v>
      </c>
    </row>
    <row r="156" spans="1:8" ht="16.5" thickBot="1" x14ac:dyDescent="0.2">
      <c r="A156" s="120" t="str">
        <f t="shared" si="16"/>
        <v>6児１0.5</v>
      </c>
      <c r="B156" s="151" t="str">
        <f t="shared" si="17"/>
        <v>児１</v>
      </c>
      <c r="C156" s="152">
        <f t="shared" si="17"/>
        <v>0.5</v>
      </c>
      <c r="D156" s="26" t="str">
        <f t="shared" si="17"/>
        <v>４時間～８時間以下</v>
      </c>
      <c r="E156" s="178">
        <f t="shared" si="17"/>
        <v>131173</v>
      </c>
      <c r="F156" s="27">
        <f t="shared" si="18"/>
        <v>6</v>
      </c>
      <c r="G156" s="139">
        <f>'単価表（原本）'!I33</f>
        <v>2570</v>
      </c>
      <c r="H156" s="184">
        <f t="shared" si="19"/>
        <v>310</v>
      </c>
    </row>
    <row r="157" spans="1:8" ht="16.5" thickBot="1" x14ac:dyDescent="0.2">
      <c r="A157" s="120" t="str">
        <f t="shared" si="16"/>
        <v>6児１0.75</v>
      </c>
      <c r="B157" s="154" t="str">
        <f t="shared" si="17"/>
        <v>児１</v>
      </c>
      <c r="C157" s="155">
        <f t="shared" si="17"/>
        <v>0.75</v>
      </c>
      <c r="D157" s="156" t="str">
        <f t="shared" si="17"/>
        <v>８時間越</v>
      </c>
      <c r="E157" s="179">
        <f t="shared" si="17"/>
        <v>131174</v>
      </c>
      <c r="F157" s="137">
        <f t="shared" si="18"/>
        <v>6</v>
      </c>
      <c r="G157" s="139">
        <f>'単価表（原本）'!I34</f>
        <v>3860</v>
      </c>
      <c r="H157" s="184">
        <f t="shared" si="19"/>
        <v>310</v>
      </c>
    </row>
    <row r="158" spans="1:8" ht="16.5" thickBot="1" x14ac:dyDescent="0.2">
      <c r="A158" s="120" t="str">
        <f t="shared" si="16"/>
        <v>6児２0.25</v>
      </c>
      <c r="B158" s="157" t="str">
        <f t="shared" si="17"/>
        <v>児２</v>
      </c>
      <c r="C158" s="158">
        <f t="shared" si="17"/>
        <v>0.25</v>
      </c>
      <c r="D158" s="159" t="str">
        <f t="shared" si="17"/>
        <v>４時間以下</v>
      </c>
      <c r="E158" s="180">
        <f t="shared" si="17"/>
        <v>131182</v>
      </c>
      <c r="F158" s="138">
        <f t="shared" si="18"/>
        <v>6</v>
      </c>
      <c r="G158" s="139">
        <f>'単価表（原本）'!I35</f>
        <v>1550</v>
      </c>
      <c r="H158" s="184">
        <f t="shared" si="19"/>
        <v>310</v>
      </c>
    </row>
    <row r="159" spans="1:8" ht="16.5" thickBot="1" x14ac:dyDescent="0.2">
      <c r="A159" s="120" t="str">
        <f t="shared" si="16"/>
        <v>6児２0.5</v>
      </c>
      <c r="B159" s="151" t="str">
        <f t="shared" si="17"/>
        <v>児２</v>
      </c>
      <c r="C159" s="152">
        <f t="shared" si="17"/>
        <v>0.5</v>
      </c>
      <c r="D159" s="26" t="str">
        <f t="shared" si="17"/>
        <v>４時間～８時間以下</v>
      </c>
      <c r="E159" s="178">
        <f t="shared" si="17"/>
        <v>131183</v>
      </c>
      <c r="F159" s="27">
        <f t="shared" si="18"/>
        <v>6</v>
      </c>
      <c r="G159" s="139">
        <f>'単価表（原本）'!I36</f>
        <v>3110</v>
      </c>
      <c r="H159" s="184">
        <f t="shared" si="19"/>
        <v>310</v>
      </c>
    </row>
    <row r="160" spans="1:8" ht="16.5" thickBot="1" x14ac:dyDescent="0.2">
      <c r="A160" s="120" t="str">
        <f t="shared" si="16"/>
        <v>6児２0.75</v>
      </c>
      <c r="B160" s="154" t="str">
        <f t="shared" si="17"/>
        <v>児２</v>
      </c>
      <c r="C160" s="155">
        <f t="shared" si="17"/>
        <v>0.75</v>
      </c>
      <c r="D160" s="156" t="str">
        <f t="shared" si="17"/>
        <v>８時間越</v>
      </c>
      <c r="E160" s="179">
        <f t="shared" si="17"/>
        <v>131184</v>
      </c>
      <c r="F160" s="137">
        <f t="shared" si="18"/>
        <v>6</v>
      </c>
      <c r="G160" s="139">
        <f>'単価表（原本）'!I37</f>
        <v>4670</v>
      </c>
      <c r="H160" s="184">
        <f t="shared" si="19"/>
        <v>310</v>
      </c>
    </row>
    <row r="161" spans="1:8" ht="16.5" thickBot="1" x14ac:dyDescent="0.2">
      <c r="A161" s="120" t="str">
        <f t="shared" si="16"/>
        <v>6児３0.25</v>
      </c>
      <c r="B161" s="151" t="str">
        <f t="shared" si="17"/>
        <v>児３</v>
      </c>
      <c r="C161" s="152">
        <f t="shared" si="17"/>
        <v>0.25</v>
      </c>
      <c r="D161" s="26" t="str">
        <f t="shared" si="17"/>
        <v>４時間以下</v>
      </c>
      <c r="E161" s="178">
        <f t="shared" si="17"/>
        <v>131192</v>
      </c>
      <c r="F161" s="27">
        <f t="shared" si="18"/>
        <v>6</v>
      </c>
      <c r="G161" s="139">
        <f>'単価表（原本）'!I38</f>
        <v>1970</v>
      </c>
      <c r="H161" s="184">
        <f t="shared" si="19"/>
        <v>310</v>
      </c>
    </row>
    <row r="162" spans="1:8" ht="16.5" thickBot="1" x14ac:dyDescent="0.2">
      <c r="A162" s="120" t="str">
        <f t="shared" si="16"/>
        <v>6児３0.5</v>
      </c>
      <c r="B162" s="151" t="str">
        <f t="shared" si="17"/>
        <v>児３</v>
      </c>
      <c r="C162" s="152">
        <f t="shared" si="17"/>
        <v>0.5</v>
      </c>
      <c r="D162" s="26" t="str">
        <f t="shared" si="17"/>
        <v>４時間～８時間以下</v>
      </c>
      <c r="E162" s="178">
        <f t="shared" si="17"/>
        <v>131193</v>
      </c>
      <c r="F162" s="27">
        <f t="shared" si="18"/>
        <v>6</v>
      </c>
      <c r="G162" s="139">
        <f>'単価表（原本）'!I39</f>
        <v>3960</v>
      </c>
      <c r="H162" s="184">
        <f t="shared" si="19"/>
        <v>310</v>
      </c>
    </row>
    <row r="163" spans="1:8" s="144" customFormat="1" ht="16.5" thickBot="1" x14ac:dyDescent="0.2">
      <c r="A163" s="144" t="str">
        <f t="shared" si="16"/>
        <v>6児３0.75</v>
      </c>
      <c r="B163" s="163" t="str">
        <f t="shared" si="17"/>
        <v>児３</v>
      </c>
      <c r="C163" s="164">
        <f t="shared" si="17"/>
        <v>0.75</v>
      </c>
      <c r="D163" s="165" t="str">
        <f t="shared" si="17"/>
        <v>８時間越</v>
      </c>
      <c r="E163" s="182">
        <f t="shared" si="17"/>
        <v>131194</v>
      </c>
      <c r="F163" s="148">
        <f t="shared" si="18"/>
        <v>6</v>
      </c>
      <c r="G163" s="188">
        <f>'単価表（原本）'!I40</f>
        <v>5950</v>
      </c>
      <c r="H163" s="186">
        <f t="shared" si="19"/>
        <v>310</v>
      </c>
    </row>
    <row r="164" spans="1:8" ht="17.25" thickTop="1" thickBot="1" x14ac:dyDescent="0.2">
      <c r="A164" s="120" t="str">
        <f t="shared" si="16"/>
        <v>710.25</v>
      </c>
      <c r="B164" s="151">
        <f t="shared" ref="B164:E190" si="20">B2</f>
        <v>1</v>
      </c>
      <c r="C164" s="152">
        <f t="shared" si="20"/>
        <v>0.25</v>
      </c>
      <c r="D164" s="26" t="str">
        <f t="shared" si="20"/>
        <v>４時間以下</v>
      </c>
      <c r="E164" s="178">
        <f t="shared" si="20"/>
        <v>131112</v>
      </c>
      <c r="F164" s="153">
        <v>7</v>
      </c>
      <c r="G164" s="189">
        <f>'単価表（原本）'!J14</f>
        <v>1260</v>
      </c>
      <c r="H164" s="190">
        <f>'単価表（原本）'!J41</f>
        <v>300</v>
      </c>
    </row>
    <row r="165" spans="1:8" ht="16.5" thickBot="1" x14ac:dyDescent="0.2">
      <c r="A165" s="120" t="str">
        <f t="shared" si="16"/>
        <v>710.5</v>
      </c>
      <c r="B165" s="151">
        <f t="shared" si="20"/>
        <v>1</v>
      </c>
      <c r="C165" s="152">
        <f t="shared" si="20"/>
        <v>0.5</v>
      </c>
      <c r="D165" s="26" t="str">
        <f t="shared" si="20"/>
        <v>４時間～８時間以下</v>
      </c>
      <c r="E165" s="178">
        <f t="shared" si="20"/>
        <v>131113</v>
      </c>
      <c r="F165" s="27">
        <f t="shared" ref="F165:F190" si="21">$F$164</f>
        <v>7</v>
      </c>
      <c r="G165" s="139">
        <f>'単価表（原本）'!J15</f>
        <v>2530</v>
      </c>
      <c r="H165" s="184">
        <f t="shared" ref="H165:H190" si="22">$H$164</f>
        <v>300</v>
      </c>
    </row>
    <row r="166" spans="1:8" ht="16.5" thickBot="1" x14ac:dyDescent="0.2">
      <c r="A166" s="120" t="str">
        <f t="shared" si="16"/>
        <v>710.75</v>
      </c>
      <c r="B166" s="154">
        <f t="shared" si="20"/>
        <v>1</v>
      </c>
      <c r="C166" s="155">
        <f t="shared" si="20"/>
        <v>0.75</v>
      </c>
      <c r="D166" s="156" t="str">
        <f t="shared" si="20"/>
        <v>８時間越</v>
      </c>
      <c r="E166" s="179">
        <f t="shared" si="20"/>
        <v>131114</v>
      </c>
      <c r="F166" s="137">
        <f t="shared" si="21"/>
        <v>7</v>
      </c>
      <c r="G166" s="139">
        <f>'単価表（原本）'!J16</f>
        <v>3790</v>
      </c>
      <c r="H166" s="184">
        <f t="shared" si="22"/>
        <v>300</v>
      </c>
    </row>
    <row r="167" spans="1:8" ht="16.5" thickBot="1" x14ac:dyDescent="0.2">
      <c r="A167" s="120" t="str">
        <f t="shared" si="16"/>
        <v>720.25</v>
      </c>
      <c r="B167" s="157">
        <f t="shared" si="20"/>
        <v>2</v>
      </c>
      <c r="C167" s="158">
        <f t="shared" si="20"/>
        <v>0.25</v>
      </c>
      <c r="D167" s="159" t="str">
        <f t="shared" si="20"/>
        <v>４時間以下</v>
      </c>
      <c r="E167" s="180">
        <f t="shared" si="20"/>
        <v>131122</v>
      </c>
      <c r="F167" s="138">
        <f t="shared" si="21"/>
        <v>7</v>
      </c>
      <c r="G167" s="139">
        <f>'単価表（原本）'!J17</f>
        <v>1260</v>
      </c>
      <c r="H167" s="184">
        <f t="shared" si="22"/>
        <v>300</v>
      </c>
    </row>
    <row r="168" spans="1:8" ht="16.5" thickBot="1" x14ac:dyDescent="0.2">
      <c r="A168" s="120" t="str">
        <f t="shared" si="16"/>
        <v>720.5</v>
      </c>
      <c r="B168" s="151">
        <f t="shared" si="20"/>
        <v>2</v>
      </c>
      <c r="C168" s="152">
        <f t="shared" si="20"/>
        <v>0.5</v>
      </c>
      <c r="D168" s="26" t="str">
        <f t="shared" si="20"/>
        <v>４時間～８時間以下</v>
      </c>
      <c r="E168" s="178">
        <f t="shared" si="20"/>
        <v>131123</v>
      </c>
      <c r="F168" s="27">
        <f t="shared" si="21"/>
        <v>7</v>
      </c>
      <c r="G168" s="139">
        <f>'単価表（原本）'!J18</f>
        <v>2530</v>
      </c>
      <c r="H168" s="184">
        <f t="shared" si="22"/>
        <v>300</v>
      </c>
    </row>
    <row r="169" spans="1:8" ht="16.5" thickBot="1" x14ac:dyDescent="0.2">
      <c r="A169" s="120" t="str">
        <f t="shared" si="16"/>
        <v>720.75</v>
      </c>
      <c r="B169" s="154">
        <f t="shared" si="20"/>
        <v>2</v>
      </c>
      <c r="C169" s="155">
        <f t="shared" si="20"/>
        <v>0.75</v>
      </c>
      <c r="D169" s="156" t="str">
        <f t="shared" si="20"/>
        <v>８時間越</v>
      </c>
      <c r="E169" s="179">
        <f t="shared" si="20"/>
        <v>131124</v>
      </c>
      <c r="F169" s="137">
        <f t="shared" si="21"/>
        <v>7</v>
      </c>
      <c r="G169" s="139">
        <f>'単価表（原本）'!J19</f>
        <v>3790</v>
      </c>
      <c r="H169" s="184">
        <f t="shared" si="22"/>
        <v>300</v>
      </c>
    </row>
    <row r="170" spans="1:8" ht="16.5" thickBot="1" x14ac:dyDescent="0.2">
      <c r="A170" s="120" t="str">
        <f t="shared" si="16"/>
        <v>730.25</v>
      </c>
      <c r="B170" s="157">
        <f t="shared" si="20"/>
        <v>3</v>
      </c>
      <c r="C170" s="158">
        <f t="shared" si="20"/>
        <v>0.25</v>
      </c>
      <c r="D170" s="159" t="str">
        <f t="shared" si="20"/>
        <v>４時間以下</v>
      </c>
      <c r="E170" s="180">
        <f t="shared" si="20"/>
        <v>131132</v>
      </c>
      <c r="F170" s="138">
        <f t="shared" si="21"/>
        <v>7</v>
      </c>
      <c r="G170" s="139">
        <f>'単価表（原本）'!J20</f>
        <v>1440</v>
      </c>
      <c r="H170" s="184">
        <f t="shared" si="22"/>
        <v>300</v>
      </c>
    </row>
    <row r="171" spans="1:8" ht="16.5" thickBot="1" x14ac:dyDescent="0.2">
      <c r="A171" s="120" t="str">
        <f t="shared" si="16"/>
        <v>730.5</v>
      </c>
      <c r="B171" s="151">
        <f t="shared" si="20"/>
        <v>3</v>
      </c>
      <c r="C171" s="152">
        <f t="shared" si="20"/>
        <v>0.5</v>
      </c>
      <c r="D171" s="26" t="str">
        <f t="shared" si="20"/>
        <v>４時間～８時間以下</v>
      </c>
      <c r="E171" s="178">
        <f t="shared" si="20"/>
        <v>131133</v>
      </c>
      <c r="F171" s="27">
        <f t="shared" si="21"/>
        <v>7</v>
      </c>
      <c r="G171" s="139">
        <f>'単価表（原本）'!J21</f>
        <v>2900</v>
      </c>
      <c r="H171" s="184">
        <f t="shared" si="22"/>
        <v>300</v>
      </c>
    </row>
    <row r="172" spans="1:8" ht="16.5" thickBot="1" x14ac:dyDescent="0.2">
      <c r="A172" s="120" t="str">
        <f t="shared" si="16"/>
        <v>730.75</v>
      </c>
      <c r="B172" s="154">
        <f t="shared" si="20"/>
        <v>3</v>
      </c>
      <c r="C172" s="155">
        <f t="shared" si="20"/>
        <v>0.75</v>
      </c>
      <c r="D172" s="156" t="str">
        <f t="shared" si="20"/>
        <v>８時間越</v>
      </c>
      <c r="E172" s="179">
        <f t="shared" si="20"/>
        <v>131134</v>
      </c>
      <c r="F172" s="137">
        <f t="shared" si="21"/>
        <v>7</v>
      </c>
      <c r="G172" s="139">
        <f>'単価表（原本）'!J22</f>
        <v>4340</v>
      </c>
      <c r="H172" s="184">
        <f t="shared" si="22"/>
        <v>300</v>
      </c>
    </row>
    <row r="173" spans="1:8" ht="16.5" thickBot="1" x14ac:dyDescent="0.2">
      <c r="A173" s="120" t="str">
        <f t="shared" si="16"/>
        <v>740.25</v>
      </c>
      <c r="B173" s="157">
        <f t="shared" si="20"/>
        <v>4</v>
      </c>
      <c r="C173" s="158">
        <f t="shared" si="20"/>
        <v>0.25</v>
      </c>
      <c r="D173" s="159" t="str">
        <f t="shared" si="20"/>
        <v>４時間以下</v>
      </c>
      <c r="E173" s="180">
        <f t="shared" si="20"/>
        <v>131142</v>
      </c>
      <c r="F173" s="138">
        <f t="shared" si="21"/>
        <v>7</v>
      </c>
      <c r="G173" s="139">
        <f>'単価表（原本）'!J23</f>
        <v>1600</v>
      </c>
      <c r="H173" s="184">
        <f t="shared" si="22"/>
        <v>300</v>
      </c>
    </row>
    <row r="174" spans="1:8" ht="16.5" thickBot="1" x14ac:dyDescent="0.2">
      <c r="A174" s="120" t="str">
        <f t="shared" si="16"/>
        <v>740.5</v>
      </c>
      <c r="B174" s="151">
        <f t="shared" si="20"/>
        <v>4</v>
      </c>
      <c r="C174" s="152">
        <f t="shared" si="20"/>
        <v>0.5</v>
      </c>
      <c r="D174" s="26" t="str">
        <f t="shared" si="20"/>
        <v>４時間～８時間以下</v>
      </c>
      <c r="E174" s="178">
        <f t="shared" si="20"/>
        <v>131143</v>
      </c>
      <c r="F174" s="27">
        <f t="shared" si="21"/>
        <v>7</v>
      </c>
      <c r="G174" s="139">
        <f>'単価表（原本）'!J24</f>
        <v>3220</v>
      </c>
      <c r="H174" s="184">
        <f t="shared" si="22"/>
        <v>300</v>
      </c>
    </row>
    <row r="175" spans="1:8" ht="16.5" thickBot="1" x14ac:dyDescent="0.2">
      <c r="A175" s="120" t="str">
        <f t="shared" si="16"/>
        <v>740.75</v>
      </c>
      <c r="B175" s="154">
        <f t="shared" si="20"/>
        <v>4</v>
      </c>
      <c r="C175" s="155">
        <f t="shared" si="20"/>
        <v>0.75</v>
      </c>
      <c r="D175" s="156" t="str">
        <f t="shared" si="20"/>
        <v>８時間越</v>
      </c>
      <c r="E175" s="179">
        <f t="shared" si="20"/>
        <v>131144</v>
      </c>
      <c r="F175" s="137">
        <f t="shared" si="21"/>
        <v>7</v>
      </c>
      <c r="G175" s="139">
        <f>'単価表（原本）'!J25</f>
        <v>4830</v>
      </c>
      <c r="H175" s="184">
        <f t="shared" si="22"/>
        <v>300</v>
      </c>
    </row>
    <row r="176" spans="1:8" ht="16.5" thickBot="1" x14ac:dyDescent="0.2">
      <c r="A176" s="120" t="str">
        <f t="shared" si="16"/>
        <v>750.25</v>
      </c>
      <c r="B176" s="157">
        <f t="shared" si="20"/>
        <v>5</v>
      </c>
      <c r="C176" s="158">
        <f t="shared" si="20"/>
        <v>0.25</v>
      </c>
      <c r="D176" s="159" t="str">
        <f t="shared" si="20"/>
        <v>４時間以下</v>
      </c>
      <c r="E176" s="180">
        <f t="shared" si="20"/>
        <v>131152</v>
      </c>
      <c r="F176" s="138">
        <f t="shared" si="21"/>
        <v>7</v>
      </c>
      <c r="G176" s="139">
        <f>'単価表（原本）'!J26</f>
        <v>1940</v>
      </c>
      <c r="H176" s="184">
        <f t="shared" si="22"/>
        <v>300</v>
      </c>
    </row>
    <row r="177" spans="1:8" ht="16.5" thickBot="1" x14ac:dyDescent="0.2">
      <c r="A177" s="120" t="str">
        <f t="shared" si="16"/>
        <v>750.5</v>
      </c>
      <c r="B177" s="151">
        <f t="shared" si="20"/>
        <v>5</v>
      </c>
      <c r="C177" s="152">
        <f t="shared" si="20"/>
        <v>0.5</v>
      </c>
      <c r="D177" s="26" t="str">
        <f t="shared" si="20"/>
        <v>４時間～８時間以下</v>
      </c>
      <c r="E177" s="178">
        <f t="shared" si="20"/>
        <v>131153</v>
      </c>
      <c r="F177" s="27">
        <f t="shared" si="21"/>
        <v>7</v>
      </c>
      <c r="G177" s="139">
        <f>'単価表（原本）'!J27</f>
        <v>3890</v>
      </c>
      <c r="H177" s="184">
        <f t="shared" si="22"/>
        <v>300</v>
      </c>
    </row>
    <row r="178" spans="1:8" ht="16.5" thickBot="1" x14ac:dyDescent="0.2">
      <c r="A178" s="120" t="str">
        <f t="shared" si="16"/>
        <v>750.75</v>
      </c>
      <c r="B178" s="154">
        <f t="shared" si="20"/>
        <v>5</v>
      </c>
      <c r="C178" s="155">
        <f t="shared" si="20"/>
        <v>0.75</v>
      </c>
      <c r="D178" s="156" t="str">
        <f t="shared" si="20"/>
        <v>８時間越</v>
      </c>
      <c r="E178" s="179">
        <f t="shared" si="20"/>
        <v>131154</v>
      </c>
      <c r="F178" s="137">
        <f t="shared" si="21"/>
        <v>7</v>
      </c>
      <c r="G178" s="139">
        <f>'単価表（原本）'!J28</f>
        <v>5850</v>
      </c>
      <c r="H178" s="184">
        <f t="shared" si="22"/>
        <v>300</v>
      </c>
    </row>
    <row r="179" spans="1:8" ht="16.5" thickBot="1" x14ac:dyDescent="0.2">
      <c r="A179" s="120" t="str">
        <f t="shared" si="16"/>
        <v>760.25</v>
      </c>
      <c r="B179" s="157">
        <f t="shared" si="20"/>
        <v>6</v>
      </c>
      <c r="C179" s="158">
        <f t="shared" si="20"/>
        <v>0.25</v>
      </c>
      <c r="D179" s="159" t="str">
        <f t="shared" si="20"/>
        <v>４時間以下</v>
      </c>
      <c r="E179" s="180">
        <f t="shared" si="20"/>
        <v>131162</v>
      </c>
      <c r="F179" s="138">
        <f t="shared" si="21"/>
        <v>7</v>
      </c>
      <c r="G179" s="139">
        <f>'単価表（原本）'!J29</f>
        <v>2290</v>
      </c>
      <c r="H179" s="184">
        <f t="shared" si="22"/>
        <v>300</v>
      </c>
    </row>
    <row r="180" spans="1:8" ht="16.5" thickBot="1" x14ac:dyDescent="0.2">
      <c r="A180" s="120" t="str">
        <f t="shared" si="16"/>
        <v>760.5</v>
      </c>
      <c r="B180" s="151">
        <f t="shared" si="20"/>
        <v>6</v>
      </c>
      <c r="C180" s="152">
        <f t="shared" si="20"/>
        <v>0.5</v>
      </c>
      <c r="D180" s="26" t="str">
        <f t="shared" si="20"/>
        <v>４時間～８時間以下</v>
      </c>
      <c r="E180" s="178">
        <f t="shared" si="20"/>
        <v>131163</v>
      </c>
      <c r="F180" s="27">
        <f t="shared" si="21"/>
        <v>7</v>
      </c>
      <c r="G180" s="139">
        <f>'単価表（原本）'!J30</f>
        <v>4590</v>
      </c>
      <c r="H180" s="184">
        <f t="shared" si="22"/>
        <v>300</v>
      </c>
    </row>
    <row r="181" spans="1:8" ht="16.5" thickBot="1" x14ac:dyDescent="0.2">
      <c r="A181" s="120" t="str">
        <f t="shared" si="16"/>
        <v>760.75</v>
      </c>
      <c r="B181" s="160">
        <f t="shared" si="20"/>
        <v>6</v>
      </c>
      <c r="C181" s="161">
        <f t="shared" si="20"/>
        <v>0.75</v>
      </c>
      <c r="D181" s="162" t="str">
        <f t="shared" si="20"/>
        <v>８時間越</v>
      </c>
      <c r="E181" s="181">
        <f t="shared" si="20"/>
        <v>131164</v>
      </c>
      <c r="F181" s="143">
        <f t="shared" si="21"/>
        <v>7</v>
      </c>
      <c r="G181" s="139">
        <f>'単価表（原本）'!J31</f>
        <v>6890</v>
      </c>
      <c r="H181" s="184">
        <f t="shared" si="22"/>
        <v>300</v>
      </c>
    </row>
    <row r="182" spans="1:8" ht="17.25" thickTop="1" thickBot="1" x14ac:dyDescent="0.2">
      <c r="A182" s="120" t="str">
        <f t="shared" si="16"/>
        <v>7児１0.25</v>
      </c>
      <c r="B182" s="151" t="str">
        <f t="shared" si="20"/>
        <v>児１</v>
      </c>
      <c r="C182" s="152">
        <f t="shared" si="20"/>
        <v>0.25</v>
      </c>
      <c r="D182" s="26" t="str">
        <f t="shared" si="20"/>
        <v>４時間以下</v>
      </c>
      <c r="E182" s="178">
        <f t="shared" si="20"/>
        <v>131172</v>
      </c>
      <c r="F182" s="27">
        <f t="shared" si="21"/>
        <v>7</v>
      </c>
      <c r="G182" s="139">
        <f>'単価表（原本）'!J32</f>
        <v>1260</v>
      </c>
      <c r="H182" s="184">
        <f t="shared" si="22"/>
        <v>300</v>
      </c>
    </row>
    <row r="183" spans="1:8" ht="16.5" thickBot="1" x14ac:dyDescent="0.2">
      <c r="A183" s="120" t="str">
        <f t="shared" si="16"/>
        <v>7児１0.5</v>
      </c>
      <c r="B183" s="151" t="str">
        <f t="shared" si="20"/>
        <v>児１</v>
      </c>
      <c r="C183" s="152">
        <f t="shared" si="20"/>
        <v>0.5</v>
      </c>
      <c r="D183" s="26" t="str">
        <f t="shared" si="20"/>
        <v>４時間～８時間以下</v>
      </c>
      <c r="E183" s="178">
        <f t="shared" si="20"/>
        <v>131173</v>
      </c>
      <c r="F183" s="27">
        <f t="shared" si="21"/>
        <v>7</v>
      </c>
      <c r="G183" s="139">
        <f>'単価表（原本）'!J33</f>
        <v>2530</v>
      </c>
      <c r="H183" s="184">
        <f t="shared" si="22"/>
        <v>300</v>
      </c>
    </row>
    <row r="184" spans="1:8" ht="16.5" thickBot="1" x14ac:dyDescent="0.2">
      <c r="A184" s="120" t="str">
        <f t="shared" si="16"/>
        <v>7児１0.75</v>
      </c>
      <c r="B184" s="154" t="str">
        <f t="shared" si="20"/>
        <v>児１</v>
      </c>
      <c r="C184" s="155">
        <f t="shared" si="20"/>
        <v>0.75</v>
      </c>
      <c r="D184" s="156" t="str">
        <f t="shared" si="20"/>
        <v>８時間越</v>
      </c>
      <c r="E184" s="179">
        <f t="shared" si="20"/>
        <v>131174</v>
      </c>
      <c r="F184" s="137">
        <f t="shared" si="21"/>
        <v>7</v>
      </c>
      <c r="G184" s="139">
        <f>'単価表（原本）'!J34</f>
        <v>3790</v>
      </c>
      <c r="H184" s="184">
        <f t="shared" si="22"/>
        <v>300</v>
      </c>
    </row>
    <row r="185" spans="1:8" ht="16.5" thickBot="1" x14ac:dyDescent="0.2">
      <c r="A185" s="120" t="str">
        <f t="shared" si="16"/>
        <v>7児２0.25</v>
      </c>
      <c r="B185" s="157" t="str">
        <f t="shared" si="20"/>
        <v>児２</v>
      </c>
      <c r="C185" s="158">
        <f t="shared" si="20"/>
        <v>0.25</v>
      </c>
      <c r="D185" s="159" t="str">
        <f t="shared" si="20"/>
        <v>４時間以下</v>
      </c>
      <c r="E185" s="180">
        <f t="shared" si="20"/>
        <v>131182</v>
      </c>
      <c r="F185" s="138">
        <f t="shared" si="21"/>
        <v>7</v>
      </c>
      <c r="G185" s="139">
        <f>'単価表（原本）'!J35</f>
        <v>1520</v>
      </c>
      <c r="H185" s="184">
        <f t="shared" si="22"/>
        <v>300</v>
      </c>
    </row>
    <row r="186" spans="1:8" ht="16.5" thickBot="1" x14ac:dyDescent="0.2">
      <c r="A186" s="120" t="str">
        <f t="shared" si="16"/>
        <v>7児２0.5</v>
      </c>
      <c r="B186" s="151" t="str">
        <f t="shared" si="20"/>
        <v>児２</v>
      </c>
      <c r="C186" s="152">
        <f t="shared" si="20"/>
        <v>0.5</v>
      </c>
      <c r="D186" s="26" t="str">
        <f t="shared" si="20"/>
        <v>４時間～８時間以下</v>
      </c>
      <c r="E186" s="178">
        <f t="shared" si="20"/>
        <v>131183</v>
      </c>
      <c r="F186" s="27">
        <f t="shared" si="21"/>
        <v>7</v>
      </c>
      <c r="G186" s="139">
        <f>'単価表（原本）'!J36</f>
        <v>3060</v>
      </c>
      <c r="H186" s="184">
        <f t="shared" si="22"/>
        <v>300</v>
      </c>
    </row>
    <row r="187" spans="1:8" ht="16.5" thickBot="1" x14ac:dyDescent="0.2">
      <c r="A187" s="120" t="str">
        <f t="shared" si="16"/>
        <v>7児２0.75</v>
      </c>
      <c r="B187" s="154" t="str">
        <f t="shared" si="20"/>
        <v>児２</v>
      </c>
      <c r="C187" s="155">
        <f t="shared" si="20"/>
        <v>0.75</v>
      </c>
      <c r="D187" s="156" t="str">
        <f t="shared" si="20"/>
        <v>８時間越</v>
      </c>
      <c r="E187" s="179">
        <f t="shared" si="20"/>
        <v>131184</v>
      </c>
      <c r="F187" s="137">
        <f t="shared" si="21"/>
        <v>7</v>
      </c>
      <c r="G187" s="139">
        <f>'単価表（原本）'!J37</f>
        <v>4590</v>
      </c>
      <c r="H187" s="184">
        <f t="shared" si="22"/>
        <v>300</v>
      </c>
    </row>
    <row r="188" spans="1:8" ht="16.5" thickBot="1" x14ac:dyDescent="0.2">
      <c r="A188" s="120" t="str">
        <f t="shared" si="16"/>
        <v>7児３0.25</v>
      </c>
      <c r="B188" s="151" t="str">
        <f t="shared" si="20"/>
        <v>児３</v>
      </c>
      <c r="C188" s="152">
        <f t="shared" si="20"/>
        <v>0.25</v>
      </c>
      <c r="D188" s="26" t="str">
        <f t="shared" si="20"/>
        <v>４時間以下</v>
      </c>
      <c r="E188" s="178">
        <f t="shared" si="20"/>
        <v>131192</v>
      </c>
      <c r="F188" s="27">
        <f t="shared" si="21"/>
        <v>7</v>
      </c>
      <c r="G188" s="139">
        <f>'単価表（原本）'!J38</f>
        <v>1940</v>
      </c>
      <c r="H188" s="184">
        <f t="shared" si="22"/>
        <v>300</v>
      </c>
    </row>
    <row r="189" spans="1:8" ht="16.5" thickBot="1" x14ac:dyDescent="0.2">
      <c r="A189" s="120" t="str">
        <f t="shared" si="16"/>
        <v>7児３0.5</v>
      </c>
      <c r="B189" s="151" t="str">
        <f t="shared" si="20"/>
        <v>児３</v>
      </c>
      <c r="C189" s="152">
        <f t="shared" si="20"/>
        <v>0.5</v>
      </c>
      <c r="D189" s="26" t="str">
        <f t="shared" si="20"/>
        <v>４時間～８時間以下</v>
      </c>
      <c r="E189" s="178">
        <f t="shared" si="20"/>
        <v>131193</v>
      </c>
      <c r="F189" s="27">
        <f t="shared" si="21"/>
        <v>7</v>
      </c>
      <c r="G189" s="139">
        <f>'単価表（原本）'!J39</f>
        <v>3890</v>
      </c>
      <c r="H189" s="184">
        <f t="shared" si="22"/>
        <v>300</v>
      </c>
    </row>
    <row r="190" spans="1:8" s="144" customFormat="1" ht="16.5" thickBot="1" x14ac:dyDescent="0.2">
      <c r="A190" s="144" t="str">
        <f t="shared" si="16"/>
        <v>7児３0.75</v>
      </c>
      <c r="B190" s="163" t="str">
        <f t="shared" si="20"/>
        <v>児３</v>
      </c>
      <c r="C190" s="164">
        <f t="shared" si="20"/>
        <v>0.75</v>
      </c>
      <c r="D190" s="165" t="str">
        <f t="shared" si="20"/>
        <v>８時間越</v>
      </c>
      <c r="E190" s="182">
        <f t="shared" si="20"/>
        <v>131194</v>
      </c>
      <c r="F190" s="148">
        <f t="shared" si="21"/>
        <v>7</v>
      </c>
      <c r="G190" s="149">
        <f>'単価表（原本）'!J40</f>
        <v>5850</v>
      </c>
      <c r="H190" s="150">
        <f t="shared" si="22"/>
        <v>300</v>
      </c>
    </row>
    <row r="191" spans="1:8" ht="16.5" thickTop="1" x14ac:dyDescent="0.15">
      <c r="F191" s="27"/>
    </row>
    <row r="193" spans="1:4" x14ac:dyDescent="0.15">
      <c r="A193" s="99" t="s">
        <v>65</v>
      </c>
      <c r="D193" s="99" t="s">
        <v>10</v>
      </c>
    </row>
    <row r="194" spans="1:4" x14ac:dyDescent="0.15">
      <c r="A194" s="125">
        <v>1</v>
      </c>
      <c r="B194" s="168"/>
      <c r="D194" s="99">
        <v>1</v>
      </c>
    </row>
    <row r="195" spans="1:4" x14ac:dyDescent="0.15">
      <c r="A195" s="125">
        <v>2</v>
      </c>
      <c r="B195" s="168"/>
      <c r="D195" s="99">
        <v>2</v>
      </c>
    </row>
    <row r="196" spans="1:4" x14ac:dyDescent="0.15">
      <c r="A196" s="125">
        <v>3</v>
      </c>
      <c r="B196" s="168"/>
      <c r="D196" s="99">
        <v>3</v>
      </c>
    </row>
    <row r="197" spans="1:4" x14ac:dyDescent="0.15">
      <c r="A197" s="125">
        <v>4</v>
      </c>
      <c r="B197" s="168"/>
      <c r="D197" s="99">
        <v>4</v>
      </c>
    </row>
    <row r="198" spans="1:4" x14ac:dyDescent="0.15">
      <c r="A198" s="125">
        <v>5</v>
      </c>
      <c r="B198" s="168"/>
      <c r="D198" s="99">
        <v>5</v>
      </c>
    </row>
    <row r="199" spans="1:4" x14ac:dyDescent="0.15">
      <c r="A199" s="125">
        <v>6</v>
      </c>
      <c r="B199" s="168"/>
      <c r="D199" s="99">
        <v>6</v>
      </c>
    </row>
    <row r="200" spans="1:4" x14ac:dyDescent="0.15">
      <c r="A200" s="125">
        <v>7</v>
      </c>
      <c r="B200" s="168"/>
      <c r="D200" s="99" t="s">
        <v>69</v>
      </c>
    </row>
    <row r="201" spans="1:4" x14ac:dyDescent="0.15">
      <c r="D201" s="99" t="s">
        <v>52</v>
      </c>
    </row>
    <row r="202" spans="1:4" x14ac:dyDescent="0.15">
      <c r="D202" s="99" t="s">
        <v>70</v>
      </c>
    </row>
  </sheetData>
  <sheetProtection sheet="1" formatCells="0" formatColumns="0" formatRows="0" insertColumns="0" insertRows="0" insertHyperlinks="0" deleteColumns="0" deleteRows="0" sort="0" autoFilter="0" pivotTables="0"/>
  <phoneticPr fontId="2" type="Hiragana" alignment="distributed"/>
  <pageMargins left="0.75" right="0.75" top="1" bottom="1" header="0.51200000000000001" footer="0.51200000000000001"/>
  <pageSetup paperSize="9" scale="61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3"/>
  <sheetViews>
    <sheetView showGridLines="0" view="pageBreakPreview" zoomScaleNormal="100" zoomScaleSheetLayoutView="100" workbookViewId="0">
      <selection activeCell="D40" sqref="D40"/>
    </sheetView>
  </sheetViews>
  <sheetFormatPr defaultRowHeight="15.75" x14ac:dyDescent="0.15"/>
  <cols>
    <col min="1" max="16384" width="9" style="100"/>
  </cols>
  <sheetData>
    <row r="1" spans="1:10" ht="16.5" thickBot="1" x14ac:dyDescent="0.2">
      <c r="A1" s="272" t="s">
        <v>38</v>
      </c>
      <c r="B1" s="275" t="s">
        <v>39</v>
      </c>
      <c r="C1" s="278" t="s">
        <v>27</v>
      </c>
      <c r="D1" s="287" t="s">
        <v>78</v>
      </c>
      <c r="E1" s="288"/>
      <c r="F1" s="288"/>
      <c r="G1" s="288"/>
      <c r="H1" s="288"/>
      <c r="I1" s="288"/>
      <c r="J1" s="289"/>
    </row>
    <row r="2" spans="1:10" ht="16.5" thickBot="1" x14ac:dyDescent="0.2">
      <c r="A2" s="273"/>
      <c r="B2" s="276"/>
      <c r="C2" s="279"/>
      <c r="D2" s="101" t="s">
        <v>53</v>
      </c>
      <c r="E2" s="101" t="s">
        <v>54</v>
      </c>
      <c r="F2" s="102" t="s">
        <v>55</v>
      </c>
      <c r="G2" s="103" t="s">
        <v>56</v>
      </c>
      <c r="H2" s="104" t="s">
        <v>57</v>
      </c>
      <c r="I2" s="105" t="s">
        <v>64</v>
      </c>
      <c r="J2" s="106" t="s">
        <v>58</v>
      </c>
    </row>
    <row r="3" spans="1:10" x14ac:dyDescent="0.15">
      <c r="A3" s="273"/>
      <c r="B3" s="276"/>
      <c r="C3" s="279"/>
      <c r="D3" s="107"/>
      <c r="E3" s="290" t="s">
        <v>59</v>
      </c>
      <c r="F3" s="108"/>
      <c r="G3" s="109"/>
      <c r="H3" s="110"/>
      <c r="I3" s="111" t="s">
        <v>62</v>
      </c>
      <c r="J3" s="112"/>
    </row>
    <row r="4" spans="1:10" x14ac:dyDescent="0.15">
      <c r="A4" s="273"/>
      <c r="B4" s="276"/>
      <c r="C4" s="279"/>
      <c r="D4" s="107"/>
      <c r="E4" s="291"/>
      <c r="F4" s="108"/>
      <c r="G4" s="109"/>
      <c r="H4" s="110"/>
      <c r="I4" s="111" t="s">
        <v>79</v>
      </c>
      <c r="J4" s="114"/>
    </row>
    <row r="5" spans="1:10" x14ac:dyDescent="0.15">
      <c r="A5" s="273"/>
      <c r="B5" s="276"/>
      <c r="C5" s="279"/>
      <c r="D5" s="107"/>
      <c r="E5" s="291"/>
      <c r="F5" s="108"/>
      <c r="G5" s="109"/>
      <c r="H5" s="110"/>
      <c r="I5" s="111" t="s">
        <v>63</v>
      </c>
      <c r="J5" s="114"/>
    </row>
    <row r="6" spans="1:10" x14ac:dyDescent="0.15">
      <c r="A6" s="273"/>
      <c r="B6" s="276"/>
      <c r="C6" s="279"/>
      <c r="D6" s="107"/>
      <c r="E6" s="291"/>
      <c r="F6" s="108"/>
      <c r="G6" s="109"/>
      <c r="H6" s="110"/>
      <c r="I6" s="111" t="s">
        <v>37</v>
      </c>
      <c r="J6" s="114"/>
    </row>
    <row r="7" spans="1:10" x14ac:dyDescent="0.15">
      <c r="A7" s="273"/>
      <c r="B7" s="276"/>
      <c r="C7" s="279"/>
      <c r="D7" s="107"/>
      <c r="E7" s="291"/>
      <c r="F7" s="108"/>
      <c r="G7" s="113"/>
      <c r="H7" s="110"/>
      <c r="I7" s="111" t="s">
        <v>80</v>
      </c>
      <c r="J7" s="114"/>
    </row>
    <row r="8" spans="1:10" x14ac:dyDescent="0.15">
      <c r="A8" s="273"/>
      <c r="B8" s="276"/>
      <c r="C8" s="279"/>
      <c r="D8" s="107"/>
      <c r="E8" s="291"/>
      <c r="F8" s="108"/>
      <c r="G8" s="113"/>
      <c r="H8" s="110" t="s">
        <v>60</v>
      </c>
      <c r="I8" s="111" t="s">
        <v>81</v>
      </c>
      <c r="J8" s="114"/>
    </row>
    <row r="9" spans="1:10" x14ac:dyDescent="0.15">
      <c r="A9" s="273"/>
      <c r="B9" s="276"/>
      <c r="C9" s="279"/>
      <c r="D9" s="107"/>
      <c r="E9" s="291"/>
      <c r="F9" s="108"/>
      <c r="G9" s="113"/>
      <c r="H9" s="110" t="s">
        <v>61</v>
      </c>
      <c r="I9" s="111" t="s">
        <v>82</v>
      </c>
      <c r="J9" s="114"/>
    </row>
    <row r="10" spans="1:10" x14ac:dyDescent="0.15">
      <c r="A10" s="273"/>
      <c r="B10" s="276"/>
      <c r="C10" s="279"/>
      <c r="D10" s="107"/>
      <c r="E10" s="291"/>
      <c r="F10" s="108"/>
      <c r="G10" s="113"/>
      <c r="H10" s="110"/>
      <c r="I10" s="111" t="s">
        <v>83</v>
      </c>
      <c r="J10" s="114"/>
    </row>
    <row r="11" spans="1:10" x14ac:dyDescent="0.15">
      <c r="A11" s="273"/>
      <c r="B11" s="276"/>
      <c r="C11" s="279"/>
      <c r="D11" s="107"/>
      <c r="E11" s="291"/>
      <c r="F11" s="108"/>
      <c r="G11" s="113"/>
      <c r="H11" s="110"/>
      <c r="I11" s="111" t="s">
        <v>84</v>
      </c>
      <c r="J11" s="114"/>
    </row>
    <row r="12" spans="1:10" x14ac:dyDescent="0.15">
      <c r="A12" s="273"/>
      <c r="B12" s="276"/>
      <c r="C12" s="279"/>
      <c r="D12" s="107"/>
      <c r="E12" s="291"/>
      <c r="F12" s="108"/>
      <c r="G12" s="113"/>
      <c r="H12" s="110"/>
      <c r="I12" s="111" t="s">
        <v>85</v>
      </c>
      <c r="J12" s="114"/>
    </row>
    <row r="13" spans="1:10" ht="16.5" thickBot="1" x14ac:dyDescent="0.2">
      <c r="A13" s="274"/>
      <c r="B13" s="277"/>
      <c r="C13" s="280"/>
      <c r="D13" s="107"/>
      <c r="E13" s="291"/>
      <c r="F13" s="108"/>
      <c r="G13" s="113"/>
      <c r="H13" s="117"/>
      <c r="I13" s="111" t="s">
        <v>86</v>
      </c>
      <c r="J13" s="114"/>
    </row>
    <row r="14" spans="1:10" ht="24.75" thickBot="1" x14ac:dyDescent="0.2">
      <c r="A14" s="284" t="s">
        <v>40</v>
      </c>
      <c r="B14" s="281" t="s">
        <v>41</v>
      </c>
      <c r="C14" s="115" t="s">
        <v>42</v>
      </c>
      <c r="D14" s="118">
        <v>1380</v>
      </c>
      <c r="E14" s="118">
        <v>1350</v>
      </c>
      <c r="F14" s="118">
        <v>1350</v>
      </c>
      <c r="G14" s="118">
        <v>1320</v>
      </c>
      <c r="H14" s="118">
        <v>1310</v>
      </c>
      <c r="I14" s="119">
        <v>1280</v>
      </c>
      <c r="J14" s="118">
        <v>1260</v>
      </c>
    </row>
    <row r="15" spans="1:10" ht="36.75" thickBot="1" x14ac:dyDescent="0.2">
      <c r="A15" s="285"/>
      <c r="B15" s="282"/>
      <c r="C15" s="115" t="s">
        <v>43</v>
      </c>
      <c r="D15" s="118">
        <v>2780</v>
      </c>
      <c r="E15" s="118">
        <v>2720</v>
      </c>
      <c r="F15" s="118">
        <v>2710</v>
      </c>
      <c r="G15" s="118">
        <v>2660</v>
      </c>
      <c r="H15" s="118">
        <v>2630</v>
      </c>
      <c r="I15" s="119">
        <v>2570</v>
      </c>
      <c r="J15" s="118">
        <v>2530</v>
      </c>
    </row>
    <row r="16" spans="1:10" ht="24.75" thickBot="1" x14ac:dyDescent="0.2">
      <c r="A16" s="285"/>
      <c r="B16" s="283"/>
      <c r="C16" s="115" t="s">
        <v>44</v>
      </c>
      <c r="D16" s="118">
        <v>4170</v>
      </c>
      <c r="E16" s="118">
        <v>4080</v>
      </c>
      <c r="F16" s="118">
        <v>4060</v>
      </c>
      <c r="G16" s="118">
        <v>3990</v>
      </c>
      <c r="H16" s="118">
        <v>3950</v>
      </c>
      <c r="I16" s="119">
        <v>3860</v>
      </c>
      <c r="J16" s="118">
        <v>3790</v>
      </c>
    </row>
    <row r="17" spans="1:10" ht="24.75" thickBot="1" x14ac:dyDescent="0.2">
      <c r="A17" s="285"/>
      <c r="B17" s="281" t="s">
        <v>45</v>
      </c>
      <c r="C17" s="115" t="s">
        <v>42</v>
      </c>
      <c r="D17" s="118">
        <v>1380</v>
      </c>
      <c r="E17" s="118">
        <v>1350</v>
      </c>
      <c r="F17" s="118">
        <v>1350</v>
      </c>
      <c r="G17" s="118">
        <v>1320</v>
      </c>
      <c r="H17" s="118">
        <v>1310</v>
      </c>
      <c r="I17" s="119">
        <v>1280</v>
      </c>
      <c r="J17" s="118">
        <v>1260</v>
      </c>
    </row>
    <row r="18" spans="1:10" ht="36.75" thickBot="1" x14ac:dyDescent="0.2">
      <c r="A18" s="285"/>
      <c r="B18" s="282"/>
      <c r="C18" s="115" t="s">
        <v>43</v>
      </c>
      <c r="D18" s="118">
        <v>2780</v>
      </c>
      <c r="E18" s="118">
        <v>2720</v>
      </c>
      <c r="F18" s="118">
        <v>2710</v>
      </c>
      <c r="G18" s="118">
        <v>2660</v>
      </c>
      <c r="H18" s="118">
        <v>2630</v>
      </c>
      <c r="I18" s="119">
        <v>2570</v>
      </c>
      <c r="J18" s="118">
        <v>2530</v>
      </c>
    </row>
    <row r="19" spans="1:10" ht="24.75" thickBot="1" x14ac:dyDescent="0.2">
      <c r="A19" s="285"/>
      <c r="B19" s="283"/>
      <c r="C19" s="115" t="s">
        <v>44</v>
      </c>
      <c r="D19" s="118">
        <v>4170</v>
      </c>
      <c r="E19" s="118">
        <v>4080</v>
      </c>
      <c r="F19" s="118">
        <v>4060</v>
      </c>
      <c r="G19" s="118">
        <v>3990</v>
      </c>
      <c r="H19" s="118">
        <v>3950</v>
      </c>
      <c r="I19" s="119">
        <v>3860</v>
      </c>
      <c r="J19" s="118">
        <v>3790</v>
      </c>
    </row>
    <row r="20" spans="1:10" ht="24.75" thickBot="1" x14ac:dyDescent="0.2">
      <c r="A20" s="285"/>
      <c r="B20" s="281" t="s">
        <v>46</v>
      </c>
      <c r="C20" s="115" t="s">
        <v>42</v>
      </c>
      <c r="D20" s="118">
        <v>1590</v>
      </c>
      <c r="E20" s="118">
        <v>1550</v>
      </c>
      <c r="F20" s="118">
        <v>1540</v>
      </c>
      <c r="G20" s="118">
        <v>1520</v>
      </c>
      <c r="H20" s="118">
        <v>1500</v>
      </c>
      <c r="I20" s="119">
        <v>1470</v>
      </c>
      <c r="J20" s="118">
        <v>1440</v>
      </c>
    </row>
    <row r="21" spans="1:10" ht="36.75" thickBot="1" x14ac:dyDescent="0.2">
      <c r="A21" s="285"/>
      <c r="B21" s="282"/>
      <c r="C21" s="115" t="s">
        <v>43</v>
      </c>
      <c r="D21" s="118">
        <v>3190</v>
      </c>
      <c r="E21" s="118">
        <v>3120</v>
      </c>
      <c r="F21" s="118">
        <v>3100</v>
      </c>
      <c r="G21" s="118">
        <v>3050</v>
      </c>
      <c r="H21" s="118">
        <v>3020</v>
      </c>
      <c r="I21" s="119">
        <v>2950</v>
      </c>
      <c r="J21" s="118">
        <v>2900</v>
      </c>
    </row>
    <row r="22" spans="1:10" ht="24.75" thickBot="1" x14ac:dyDescent="0.2">
      <c r="A22" s="285"/>
      <c r="B22" s="283"/>
      <c r="C22" s="115" t="s">
        <v>44</v>
      </c>
      <c r="D22" s="118">
        <v>4780</v>
      </c>
      <c r="E22" s="118">
        <v>4670</v>
      </c>
      <c r="F22" s="118">
        <v>4650</v>
      </c>
      <c r="G22" s="118">
        <v>4570</v>
      </c>
      <c r="H22" s="118">
        <v>4520</v>
      </c>
      <c r="I22" s="119">
        <v>4420</v>
      </c>
      <c r="J22" s="118">
        <v>4340</v>
      </c>
    </row>
    <row r="23" spans="1:10" ht="24.75" thickBot="1" x14ac:dyDescent="0.2">
      <c r="A23" s="285"/>
      <c r="B23" s="281" t="s">
        <v>47</v>
      </c>
      <c r="C23" s="115" t="s">
        <v>42</v>
      </c>
      <c r="D23" s="118">
        <v>1760</v>
      </c>
      <c r="E23" s="118">
        <v>1730</v>
      </c>
      <c r="F23" s="118">
        <v>1720</v>
      </c>
      <c r="G23" s="118">
        <v>1690</v>
      </c>
      <c r="H23" s="118">
        <v>1670</v>
      </c>
      <c r="I23" s="119">
        <v>1630</v>
      </c>
      <c r="J23" s="118">
        <v>1600</v>
      </c>
    </row>
    <row r="24" spans="1:10" ht="36.75" thickBot="1" x14ac:dyDescent="0.2">
      <c r="A24" s="285"/>
      <c r="B24" s="282"/>
      <c r="C24" s="115" t="s">
        <v>43</v>
      </c>
      <c r="D24" s="118">
        <v>3550</v>
      </c>
      <c r="E24" s="118">
        <v>3470</v>
      </c>
      <c r="F24" s="118">
        <v>3450</v>
      </c>
      <c r="G24" s="118">
        <v>3390</v>
      </c>
      <c r="H24" s="118">
        <v>3360</v>
      </c>
      <c r="I24" s="119">
        <v>3280</v>
      </c>
      <c r="J24" s="118">
        <v>3220</v>
      </c>
    </row>
    <row r="25" spans="1:10" ht="24.75" thickBot="1" x14ac:dyDescent="0.2">
      <c r="A25" s="285"/>
      <c r="B25" s="283"/>
      <c r="C25" s="115" t="s">
        <v>44</v>
      </c>
      <c r="D25" s="118">
        <v>5320</v>
      </c>
      <c r="E25" s="118">
        <v>5200</v>
      </c>
      <c r="F25" s="118">
        <v>5170</v>
      </c>
      <c r="G25" s="118">
        <v>5090</v>
      </c>
      <c r="H25" s="118">
        <v>5030</v>
      </c>
      <c r="I25" s="119">
        <v>4920</v>
      </c>
      <c r="J25" s="118">
        <v>4830</v>
      </c>
    </row>
    <row r="26" spans="1:10" ht="24.75" thickBot="1" x14ac:dyDescent="0.2">
      <c r="A26" s="285"/>
      <c r="B26" s="281" t="s">
        <v>48</v>
      </c>
      <c r="C26" s="115" t="s">
        <v>42</v>
      </c>
      <c r="D26" s="118">
        <v>2130</v>
      </c>
      <c r="E26" s="118">
        <v>2090</v>
      </c>
      <c r="F26" s="118">
        <v>2080</v>
      </c>
      <c r="G26" s="118">
        <v>2040</v>
      </c>
      <c r="H26" s="118">
        <v>2020</v>
      </c>
      <c r="I26" s="119">
        <v>1970</v>
      </c>
      <c r="J26" s="118">
        <v>1940</v>
      </c>
    </row>
    <row r="27" spans="1:10" ht="36.75" thickBot="1" x14ac:dyDescent="0.2">
      <c r="A27" s="285"/>
      <c r="B27" s="282"/>
      <c r="C27" s="115" t="s">
        <v>43</v>
      </c>
      <c r="D27" s="118">
        <v>4280</v>
      </c>
      <c r="E27" s="118">
        <v>4190</v>
      </c>
      <c r="F27" s="118">
        <v>4170</v>
      </c>
      <c r="G27" s="118">
        <v>4100</v>
      </c>
      <c r="H27" s="118">
        <v>4050</v>
      </c>
      <c r="I27" s="119">
        <v>3960</v>
      </c>
      <c r="J27" s="118">
        <v>3890</v>
      </c>
    </row>
    <row r="28" spans="1:10" ht="24.75" thickBot="1" x14ac:dyDescent="0.2">
      <c r="A28" s="285"/>
      <c r="B28" s="283"/>
      <c r="C28" s="115" t="s">
        <v>44</v>
      </c>
      <c r="D28" s="118">
        <v>6440</v>
      </c>
      <c r="E28" s="118">
        <v>6300</v>
      </c>
      <c r="F28" s="118">
        <v>6260</v>
      </c>
      <c r="G28" s="118">
        <v>6160</v>
      </c>
      <c r="H28" s="118">
        <v>6090</v>
      </c>
      <c r="I28" s="119">
        <v>5950</v>
      </c>
      <c r="J28" s="118">
        <v>5850</v>
      </c>
    </row>
    <row r="29" spans="1:10" ht="24.75" thickBot="1" x14ac:dyDescent="0.2">
      <c r="A29" s="285"/>
      <c r="B29" s="281" t="s">
        <v>49</v>
      </c>
      <c r="C29" s="115" t="s">
        <v>42</v>
      </c>
      <c r="D29" s="118">
        <v>2520</v>
      </c>
      <c r="E29" s="118">
        <v>2460</v>
      </c>
      <c r="F29" s="118">
        <v>2450</v>
      </c>
      <c r="G29" s="118">
        <v>2410</v>
      </c>
      <c r="H29" s="118">
        <v>2380</v>
      </c>
      <c r="I29" s="119">
        <v>2330</v>
      </c>
      <c r="J29" s="118">
        <v>2290</v>
      </c>
    </row>
    <row r="30" spans="1:10" ht="36.75" thickBot="1" x14ac:dyDescent="0.2">
      <c r="A30" s="285"/>
      <c r="B30" s="282"/>
      <c r="C30" s="115" t="s">
        <v>43</v>
      </c>
      <c r="D30" s="118">
        <v>5050</v>
      </c>
      <c r="E30" s="118">
        <v>4940</v>
      </c>
      <c r="F30" s="118">
        <v>4910</v>
      </c>
      <c r="G30" s="118">
        <v>4830</v>
      </c>
      <c r="H30" s="118">
        <v>4780</v>
      </c>
      <c r="I30" s="119">
        <v>4670</v>
      </c>
      <c r="J30" s="118">
        <v>4590</v>
      </c>
    </row>
    <row r="31" spans="1:10" ht="24.75" thickBot="1" x14ac:dyDescent="0.2">
      <c r="A31" s="286"/>
      <c r="B31" s="283"/>
      <c r="C31" s="115" t="s">
        <v>44</v>
      </c>
      <c r="D31" s="118">
        <v>7580</v>
      </c>
      <c r="E31" s="118">
        <v>7410</v>
      </c>
      <c r="F31" s="118">
        <v>7370</v>
      </c>
      <c r="G31" s="118">
        <v>7250</v>
      </c>
      <c r="H31" s="118">
        <v>7170</v>
      </c>
      <c r="I31" s="119">
        <v>7010</v>
      </c>
      <c r="J31" s="118">
        <v>6890</v>
      </c>
    </row>
    <row r="32" spans="1:10" ht="24.75" thickBot="1" x14ac:dyDescent="0.2">
      <c r="A32" s="284" t="s">
        <v>50</v>
      </c>
      <c r="B32" s="281" t="s">
        <v>41</v>
      </c>
      <c r="C32" s="115" t="s">
        <v>42</v>
      </c>
      <c r="D32" s="118">
        <v>1380</v>
      </c>
      <c r="E32" s="118">
        <v>1350</v>
      </c>
      <c r="F32" s="118">
        <v>1350</v>
      </c>
      <c r="G32" s="118">
        <v>1320</v>
      </c>
      <c r="H32" s="118">
        <v>1310</v>
      </c>
      <c r="I32" s="119">
        <v>1280</v>
      </c>
      <c r="J32" s="118">
        <v>1260</v>
      </c>
    </row>
    <row r="33" spans="1:10" ht="36.75" thickBot="1" x14ac:dyDescent="0.2">
      <c r="A33" s="285"/>
      <c r="B33" s="282"/>
      <c r="C33" s="115" t="s">
        <v>43</v>
      </c>
      <c r="D33" s="118">
        <v>2780</v>
      </c>
      <c r="E33" s="118">
        <v>2720</v>
      </c>
      <c r="F33" s="118">
        <v>2710</v>
      </c>
      <c r="G33" s="118">
        <v>2660</v>
      </c>
      <c r="H33" s="118">
        <v>2630</v>
      </c>
      <c r="I33" s="119">
        <v>2570</v>
      </c>
      <c r="J33" s="118">
        <v>2530</v>
      </c>
    </row>
    <row r="34" spans="1:10" ht="24.75" thickBot="1" x14ac:dyDescent="0.2">
      <c r="A34" s="285"/>
      <c r="B34" s="283"/>
      <c r="C34" s="115" t="s">
        <v>44</v>
      </c>
      <c r="D34" s="118">
        <v>4170</v>
      </c>
      <c r="E34" s="118">
        <v>4080</v>
      </c>
      <c r="F34" s="118">
        <v>4060</v>
      </c>
      <c r="G34" s="118">
        <v>3990</v>
      </c>
      <c r="H34" s="118">
        <v>3950</v>
      </c>
      <c r="I34" s="119">
        <v>3860</v>
      </c>
      <c r="J34" s="118">
        <v>3790</v>
      </c>
    </row>
    <row r="35" spans="1:10" ht="24.75" thickBot="1" x14ac:dyDescent="0.2">
      <c r="A35" s="285"/>
      <c r="B35" s="281" t="s">
        <v>45</v>
      </c>
      <c r="C35" s="115" t="s">
        <v>42</v>
      </c>
      <c r="D35" s="118">
        <v>1680</v>
      </c>
      <c r="E35" s="118">
        <v>1640</v>
      </c>
      <c r="F35" s="118">
        <v>1630</v>
      </c>
      <c r="G35" s="118">
        <v>1600</v>
      </c>
      <c r="H35" s="118">
        <v>1590</v>
      </c>
      <c r="I35" s="119">
        <v>1550</v>
      </c>
      <c r="J35" s="118">
        <v>1520</v>
      </c>
    </row>
    <row r="36" spans="1:10" ht="36.75" thickBot="1" x14ac:dyDescent="0.2">
      <c r="A36" s="285"/>
      <c r="B36" s="282"/>
      <c r="C36" s="115" t="s">
        <v>43</v>
      </c>
      <c r="D36" s="118">
        <v>3370</v>
      </c>
      <c r="E36" s="118">
        <v>3290</v>
      </c>
      <c r="F36" s="118">
        <v>3280</v>
      </c>
      <c r="G36" s="118">
        <v>3220</v>
      </c>
      <c r="H36" s="118">
        <v>3190</v>
      </c>
      <c r="I36" s="119">
        <v>3110</v>
      </c>
      <c r="J36" s="118">
        <v>3060</v>
      </c>
    </row>
    <row r="37" spans="1:10" ht="24.75" thickBot="1" x14ac:dyDescent="0.2">
      <c r="A37" s="285"/>
      <c r="B37" s="283"/>
      <c r="C37" s="115" t="s">
        <v>44</v>
      </c>
      <c r="D37" s="118">
        <v>5050</v>
      </c>
      <c r="E37" s="118">
        <v>4940</v>
      </c>
      <c r="F37" s="118">
        <v>4910</v>
      </c>
      <c r="G37" s="118">
        <v>4830</v>
      </c>
      <c r="H37" s="118">
        <v>4780</v>
      </c>
      <c r="I37" s="119">
        <v>4670</v>
      </c>
      <c r="J37" s="118">
        <v>4590</v>
      </c>
    </row>
    <row r="38" spans="1:10" ht="24.75" thickBot="1" x14ac:dyDescent="0.2">
      <c r="A38" s="285"/>
      <c r="B38" s="281" t="s">
        <v>46</v>
      </c>
      <c r="C38" s="115" t="s">
        <v>42</v>
      </c>
      <c r="D38" s="118">
        <v>2130</v>
      </c>
      <c r="E38" s="118">
        <v>2090</v>
      </c>
      <c r="F38" s="118">
        <v>2080</v>
      </c>
      <c r="G38" s="118">
        <v>2040</v>
      </c>
      <c r="H38" s="118">
        <v>2020</v>
      </c>
      <c r="I38" s="119">
        <v>1970</v>
      </c>
      <c r="J38" s="118">
        <v>1940</v>
      </c>
    </row>
    <row r="39" spans="1:10" ht="36.75" thickBot="1" x14ac:dyDescent="0.2">
      <c r="A39" s="285"/>
      <c r="B39" s="282"/>
      <c r="C39" s="115" t="s">
        <v>43</v>
      </c>
      <c r="D39" s="118">
        <v>4280</v>
      </c>
      <c r="E39" s="118">
        <v>4190</v>
      </c>
      <c r="F39" s="118">
        <v>4170</v>
      </c>
      <c r="G39" s="118">
        <v>4100</v>
      </c>
      <c r="H39" s="118">
        <v>4050</v>
      </c>
      <c r="I39" s="119">
        <v>3960</v>
      </c>
      <c r="J39" s="118">
        <v>3890</v>
      </c>
    </row>
    <row r="40" spans="1:10" ht="24.75" thickBot="1" x14ac:dyDescent="0.2">
      <c r="A40" s="286"/>
      <c r="B40" s="283"/>
      <c r="C40" s="115" t="s">
        <v>44</v>
      </c>
      <c r="D40" s="118">
        <v>6440</v>
      </c>
      <c r="E40" s="118">
        <v>6300</v>
      </c>
      <c r="F40" s="118">
        <v>6260</v>
      </c>
      <c r="G40" s="118">
        <v>6160</v>
      </c>
      <c r="H40" s="118">
        <v>6090</v>
      </c>
      <c r="I40" s="119">
        <v>5950</v>
      </c>
      <c r="J40" s="118">
        <v>5850</v>
      </c>
    </row>
    <row r="41" spans="1:10" ht="16.5" thickBot="1" x14ac:dyDescent="0.2">
      <c r="A41" s="269" t="s">
        <v>51</v>
      </c>
      <c r="B41" s="270"/>
      <c r="C41" s="271"/>
      <c r="D41" s="169">
        <v>330</v>
      </c>
      <c r="E41" s="169">
        <v>320</v>
      </c>
      <c r="F41" s="169">
        <v>320</v>
      </c>
      <c r="G41" s="170">
        <v>320</v>
      </c>
      <c r="H41" s="169">
        <v>310</v>
      </c>
      <c r="I41" s="171">
        <v>310</v>
      </c>
      <c r="J41" s="172">
        <v>300</v>
      </c>
    </row>
    <row r="42" spans="1:10" x14ac:dyDescent="0.15">
      <c r="A42" s="116"/>
      <c r="B42" s="116"/>
      <c r="C42" s="116"/>
      <c r="D42" s="116"/>
      <c r="E42" s="116"/>
      <c r="F42" s="116"/>
      <c r="G42" s="116"/>
      <c r="H42" s="116"/>
      <c r="I42" s="116"/>
      <c r="J42" s="116"/>
    </row>
    <row r="43" spans="1:10" x14ac:dyDescent="0.15">
      <c r="A43" s="116"/>
      <c r="B43" s="116"/>
      <c r="C43" s="116"/>
      <c r="D43" s="116"/>
      <c r="E43" s="116"/>
      <c r="F43" s="116"/>
      <c r="G43" s="116"/>
      <c r="H43" s="116"/>
      <c r="I43" s="116"/>
      <c r="J43" s="116"/>
    </row>
    <row r="44" spans="1:10" x14ac:dyDescent="0.15">
      <c r="A44" s="116"/>
      <c r="B44" s="116"/>
      <c r="C44" s="116"/>
      <c r="D44" s="116"/>
      <c r="E44" s="116"/>
      <c r="F44" s="116"/>
      <c r="G44" s="116"/>
      <c r="H44" s="116"/>
      <c r="I44" s="116"/>
      <c r="J44" s="116"/>
    </row>
    <row r="45" spans="1:10" x14ac:dyDescent="0.15">
      <c r="A45" s="116"/>
      <c r="B45" s="116"/>
      <c r="C45" s="116"/>
      <c r="D45" s="116"/>
      <c r="E45" s="116"/>
      <c r="F45" s="116"/>
      <c r="G45" s="116"/>
      <c r="H45" s="116"/>
      <c r="I45" s="116"/>
      <c r="J45" s="116"/>
    </row>
    <row r="46" spans="1:10" x14ac:dyDescent="0.15">
      <c r="A46" s="116"/>
      <c r="B46" s="116"/>
      <c r="C46" s="116"/>
      <c r="D46" s="116"/>
      <c r="E46" s="116"/>
      <c r="F46" s="116"/>
      <c r="G46" s="116"/>
      <c r="H46" s="116"/>
      <c r="I46" s="116"/>
      <c r="J46" s="116"/>
    </row>
    <row r="47" spans="1:10" x14ac:dyDescent="0.15">
      <c r="A47" s="116"/>
      <c r="B47" s="116"/>
      <c r="C47" s="116"/>
      <c r="D47" s="116"/>
      <c r="E47" s="116"/>
      <c r="F47" s="116"/>
      <c r="G47" s="116"/>
      <c r="H47" s="116"/>
      <c r="I47" s="116"/>
      <c r="J47" s="116"/>
    </row>
    <row r="48" spans="1:10" x14ac:dyDescent="0.15">
      <c r="A48" s="116"/>
      <c r="B48" s="116"/>
      <c r="C48" s="116"/>
      <c r="D48" s="116"/>
      <c r="E48" s="116"/>
      <c r="F48" s="116"/>
      <c r="G48" s="116"/>
      <c r="H48" s="116"/>
      <c r="I48" s="116"/>
      <c r="J48" s="116"/>
    </row>
    <row r="49" spans="1:10" x14ac:dyDescent="0.15">
      <c r="A49" s="116"/>
      <c r="B49" s="116"/>
      <c r="C49" s="116"/>
      <c r="D49" s="116"/>
      <c r="E49" s="116"/>
      <c r="F49" s="116"/>
      <c r="G49" s="116"/>
      <c r="H49" s="116"/>
      <c r="I49" s="116"/>
      <c r="J49" s="116"/>
    </row>
    <row r="50" spans="1:10" x14ac:dyDescent="0.15">
      <c r="A50" s="116"/>
      <c r="B50" s="116"/>
      <c r="C50" s="116"/>
      <c r="D50" s="116"/>
      <c r="E50" s="116"/>
      <c r="F50" s="116"/>
      <c r="G50" s="116"/>
      <c r="H50" s="116"/>
      <c r="I50" s="116"/>
      <c r="J50" s="116"/>
    </row>
    <row r="51" spans="1:10" x14ac:dyDescent="0.15">
      <c r="A51" s="116"/>
      <c r="B51" s="116"/>
      <c r="C51" s="116"/>
      <c r="D51" s="116"/>
      <c r="E51" s="116"/>
      <c r="F51" s="116"/>
      <c r="G51" s="116"/>
      <c r="H51" s="116"/>
      <c r="I51" s="116"/>
      <c r="J51" s="116"/>
    </row>
    <row r="52" spans="1:10" x14ac:dyDescent="0.15">
      <c r="A52" s="116"/>
      <c r="B52" s="116"/>
      <c r="C52" s="116"/>
      <c r="D52" s="116"/>
      <c r="E52" s="116"/>
      <c r="F52" s="116"/>
      <c r="G52" s="116"/>
      <c r="H52" s="116"/>
      <c r="I52" s="116"/>
      <c r="J52" s="116"/>
    </row>
    <row r="53" spans="1:10" x14ac:dyDescent="0.15">
      <c r="A53" s="116"/>
      <c r="B53" s="116"/>
      <c r="C53" s="116"/>
      <c r="D53" s="116"/>
      <c r="E53" s="116"/>
      <c r="F53" s="116"/>
      <c r="G53" s="116"/>
      <c r="H53" s="116"/>
      <c r="I53" s="116"/>
      <c r="J53" s="116"/>
    </row>
  </sheetData>
  <sheetProtection sheet="1" formatCells="0" formatColumns="0" formatRows="0" insertColumns="0" insertRows="0" insertHyperlinks="0" deleteColumns="0" deleteRows="0" sort="0" autoFilter="0" pivotTables="0"/>
  <mergeCells count="17">
    <mergeCell ref="D1:J1"/>
    <mergeCell ref="A32:A40"/>
    <mergeCell ref="B32:B34"/>
    <mergeCell ref="B35:B37"/>
    <mergeCell ref="B38:B40"/>
    <mergeCell ref="E3:E13"/>
    <mergeCell ref="A41:C41"/>
    <mergeCell ref="A1:A13"/>
    <mergeCell ref="B1:B13"/>
    <mergeCell ref="C1:C13"/>
    <mergeCell ref="B29:B31"/>
    <mergeCell ref="A14:A31"/>
    <mergeCell ref="B14:B16"/>
    <mergeCell ref="B17:B19"/>
    <mergeCell ref="B20:B22"/>
    <mergeCell ref="B23:B25"/>
    <mergeCell ref="B26:B28"/>
  </mergeCells>
  <phoneticPr fontId="2"/>
  <printOptions horizontalCentered="1"/>
  <pageMargins left="0.39370078740157483" right="0.39370078740157483" top="0.39370078740157483" bottom="0.39370078740157483" header="0.31496062992125984" footer="0.31496062992125984"/>
  <pageSetup paperSize="9" scale="83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契約者一覧(入力)</vt:lpstr>
      <vt:lpstr>明細書(出力用)灰色部分 入力</vt:lpstr>
      <vt:lpstr>単価表</vt:lpstr>
      <vt:lpstr>単価表（原本）</vt:lpstr>
      <vt:lpstr>単価表!Print_Area</vt:lpstr>
      <vt:lpstr>'単価表（原本）'!Print_Area</vt:lpstr>
      <vt:lpstr>'明細書(出力用)灰色部分 入力'!Print_Area</vt:lpstr>
    </vt:vector>
  </TitlesOfParts>
  <Company>岸和田市役所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岸和田市役所</dc:creator>
  <cp:lastModifiedBy>user</cp:lastModifiedBy>
  <cp:lastPrinted>2021-09-30T02:40:04Z</cp:lastPrinted>
  <dcterms:created xsi:type="dcterms:W3CDTF">2011-06-07T10:47:00Z</dcterms:created>
  <dcterms:modified xsi:type="dcterms:W3CDTF">2021-09-30T02:46:29Z</dcterms:modified>
</cp:coreProperties>
</file>